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456" windowWidth="19320" windowHeight="7596"/>
  </bookViews>
  <sheets>
    <sheet name="Приложение 6" sheetId="3" r:id="rId1"/>
  </sheets>
  <definedNames>
    <definedName name="_xlnm.Print_Titles" localSheetId="0">'Приложение 6'!$4:$6</definedName>
    <definedName name="_xlnm.Print_Area" localSheetId="0">'Приложение 6'!$A$1:$W$292</definedName>
  </definedNames>
  <calcPr calcId="145621"/>
</workbook>
</file>

<file path=xl/calcChain.xml><?xml version="1.0" encoding="utf-8"?>
<calcChain xmlns="http://schemas.openxmlformats.org/spreadsheetml/2006/main">
  <c r="V156" i="3" l="1"/>
  <c r="U156" i="3"/>
  <c r="T156" i="3"/>
  <c r="S156" i="3"/>
  <c r="R156" i="3"/>
  <c r="Q156" i="3"/>
  <c r="P156" i="3"/>
  <c r="O156" i="3"/>
  <c r="N156" i="3"/>
  <c r="M156" i="3"/>
  <c r="L156" i="3"/>
  <c r="K156" i="3"/>
  <c r="J156" i="3"/>
  <c r="I156" i="3"/>
  <c r="H156" i="3"/>
  <c r="G156" i="3"/>
  <c r="F156" i="3"/>
  <c r="E156" i="3"/>
  <c r="E208" i="3" l="1"/>
  <c r="E139" i="3"/>
  <c r="E214" i="3"/>
  <c r="H84" i="3" l="1"/>
  <c r="I84" i="3"/>
  <c r="J84" i="3"/>
  <c r="K84" i="3"/>
  <c r="L84" i="3"/>
  <c r="F84" i="3"/>
  <c r="E83" i="3"/>
  <c r="E167" i="3" l="1"/>
  <c r="E168" i="3" s="1"/>
  <c r="F168" i="3"/>
  <c r="G168" i="3"/>
  <c r="H168" i="3"/>
  <c r="I168" i="3"/>
  <c r="J168" i="3"/>
  <c r="K168" i="3"/>
  <c r="L168" i="3"/>
  <c r="L97" i="3" l="1"/>
  <c r="K97" i="3"/>
  <c r="J97" i="3"/>
  <c r="I97" i="3"/>
  <c r="H97" i="3"/>
  <c r="G97" i="3"/>
  <c r="F109" i="3" l="1"/>
  <c r="G109" i="3"/>
  <c r="H109" i="3"/>
  <c r="I109" i="3"/>
  <c r="J109" i="3"/>
  <c r="K109" i="3"/>
  <c r="L109" i="3"/>
  <c r="E108" i="3"/>
  <c r="E261" i="3"/>
  <c r="E111" i="3" l="1"/>
  <c r="O144" i="3" l="1"/>
  <c r="P144" i="3"/>
  <c r="Q144" i="3"/>
  <c r="N144" i="3"/>
  <c r="M144" i="3" s="1"/>
  <c r="O141" i="3"/>
  <c r="P141" i="3"/>
  <c r="Q141" i="3"/>
  <c r="N141" i="3"/>
  <c r="M142" i="3"/>
  <c r="M141" i="3" s="1"/>
  <c r="M152" i="3"/>
  <c r="S176" i="3"/>
  <c r="N176" i="3"/>
  <c r="R174" i="3"/>
  <c r="M174" i="3"/>
  <c r="R170" i="3"/>
  <c r="M170" i="3"/>
  <c r="N168" i="3"/>
  <c r="N159" i="3"/>
  <c r="M158" i="3"/>
  <c r="R158" i="3"/>
  <c r="S159" i="3"/>
  <c r="R153" i="3"/>
  <c r="R152" i="3"/>
  <c r="E152" i="3"/>
  <c r="R149" i="3"/>
  <c r="M153" i="3"/>
  <c r="M151" i="3"/>
  <c r="M150" i="3"/>
  <c r="M149" i="3"/>
  <c r="M148" i="3"/>
  <c r="M146" i="3"/>
  <c r="M145" i="3"/>
  <c r="M143" i="3"/>
  <c r="M138" i="3"/>
  <c r="M137" i="3"/>
  <c r="M135" i="3"/>
  <c r="M134" i="3"/>
  <c r="M133" i="3"/>
  <c r="M130" i="3"/>
  <c r="M128" i="3"/>
  <c r="M129" i="3"/>
  <c r="M127" i="3"/>
  <c r="M126" i="3"/>
  <c r="M121" i="3"/>
  <c r="N139" i="3"/>
  <c r="E113" i="3"/>
  <c r="E97" i="3"/>
  <c r="E218" i="3"/>
  <c r="E231" i="3"/>
  <c r="E211" i="3"/>
  <c r="E210" i="3"/>
  <c r="E185" i="3"/>
  <c r="E184" i="3"/>
  <c r="E181" i="3"/>
  <c r="E175" i="3"/>
  <c r="E174" i="3"/>
  <c r="E170" i="3"/>
  <c r="E166" i="3"/>
  <c r="E165" i="3"/>
  <c r="E164" i="3" s="1"/>
  <c r="E163" i="3"/>
  <c r="E158" i="3"/>
  <c r="E153" i="3"/>
  <c r="E151" i="3"/>
  <c r="E150" i="3"/>
  <c r="E149" i="3"/>
  <c r="E148" i="3"/>
  <c r="E146" i="3"/>
  <c r="E145" i="3"/>
  <c r="E143" i="3"/>
  <c r="E142" i="3"/>
  <c r="E138" i="3"/>
  <c r="E137" i="3"/>
  <c r="E135" i="3"/>
  <c r="E134" i="3"/>
  <c r="E133" i="3"/>
  <c r="E130" i="3"/>
  <c r="E129" i="3"/>
  <c r="E128" i="3"/>
  <c r="E127" i="3"/>
  <c r="E126" i="3"/>
  <c r="E121" i="3"/>
  <c r="E117" i="3"/>
  <c r="E116" i="3"/>
  <c r="E104" i="3"/>
  <c r="E102" i="3"/>
  <c r="E101" i="3"/>
  <c r="F208" i="3"/>
  <c r="F237" i="3"/>
  <c r="N269" i="3"/>
  <c r="S269" i="3"/>
  <c r="F259" i="3"/>
  <c r="F221" i="3"/>
  <c r="F214" i="3"/>
  <c r="G214" i="3"/>
  <c r="M125" i="3" l="1"/>
  <c r="F182" i="3"/>
  <c r="F164" i="3"/>
  <c r="F159" i="3"/>
  <c r="F147" i="3"/>
  <c r="F144" i="3"/>
  <c r="F141" i="3"/>
  <c r="F125" i="3"/>
  <c r="F139" i="3" s="1"/>
  <c r="F131" i="3"/>
  <c r="F119" i="3"/>
  <c r="E92" i="3"/>
  <c r="E91" i="3"/>
  <c r="E90" i="3"/>
  <c r="E89" i="3"/>
  <c r="E88" i="3"/>
  <c r="L87" i="3"/>
  <c r="L93" i="3" s="1"/>
  <c r="K87" i="3"/>
  <c r="K93" i="3" s="1"/>
  <c r="J87" i="3"/>
  <c r="J93" i="3" s="1"/>
  <c r="I87" i="3"/>
  <c r="I93" i="3" s="1"/>
  <c r="H87" i="3"/>
  <c r="H93" i="3" s="1"/>
  <c r="G87" i="3"/>
  <c r="G93" i="3" s="1"/>
  <c r="F87" i="3"/>
  <c r="F93" i="3" s="1"/>
  <c r="E86" i="3"/>
  <c r="E85" i="3"/>
  <c r="E82" i="3"/>
  <c r="G81" i="3"/>
  <c r="E81" i="3" s="1"/>
  <c r="E80" i="3"/>
  <c r="E79" i="3"/>
  <c r="E78" i="3"/>
  <c r="E77" i="3"/>
  <c r="E76" i="3"/>
  <c r="E75" i="3"/>
  <c r="L74" i="3"/>
  <c r="K74" i="3"/>
  <c r="J74" i="3"/>
  <c r="I74" i="3"/>
  <c r="H74" i="3"/>
  <c r="G74" i="3"/>
  <c r="F74" i="3"/>
  <c r="E73" i="3"/>
  <c r="E72" i="3"/>
  <c r="L71" i="3"/>
  <c r="K71" i="3"/>
  <c r="J71" i="3"/>
  <c r="I71" i="3"/>
  <c r="H71" i="3"/>
  <c r="G71" i="3"/>
  <c r="F71" i="3"/>
  <c r="E71" i="3" s="1"/>
  <c r="E70" i="3"/>
  <c r="E69" i="3"/>
  <c r="L68" i="3"/>
  <c r="K68" i="3"/>
  <c r="J68" i="3"/>
  <c r="I68" i="3"/>
  <c r="H68" i="3"/>
  <c r="G68" i="3"/>
  <c r="F68" i="3"/>
  <c r="E68" i="3"/>
  <c r="E67" i="3"/>
  <c r="E66" i="3"/>
  <c r="L65" i="3"/>
  <c r="K65" i="3"/>
  <c r="J65" i="3"/>
  <c r="I65" i="3"/>
  <c r="H65" i="3"/>
  <c r="G65" i="3"/>
  <c r="F65" i="3"/>
  <c r="E65" i="3"/>
  <c r="E64" i="3"/>
  <c r="E63" i="3"/>
  <c r="E62" i="3"/>
  <c r="J61" i="3"/>
  <c r="I61" i="3"/>
  <c r="H61" i="3"/>
  <c r="G61" i="3"/>
  <c r="F61" i="3"/>
  <c r="E61" i="3" s="1"/>
  <c r="E60" i="3"/>
  <c r="E59" i="3"/>
  <c r="E58" i="3"/>
  <c r="E57" i="3"/>
  <c r="E56" i="3"/>
  <c r="E55" i="3"/>
  <c r="E54" i="3"/>
  <c r="L53" i="3"/>
  <c r="K53" i="3"/>
  <c r="J53" i="3"/>
  <c r="I53" i="3"/>
  <c r="H53" i="3"/>
  <c r="G53" i="3"/>
  <c r="E53" i="3" s="1"/>
  <c r="E52" i="3"/>
  <c r="E51" i="3"/>
  <c r="E50" i="3"/>
  <c r="E49" i="3"/>
  <c r="L48" i="3"/>
  <c r="L47" i="3" s="1"/>
  <c r="K48" i="3"/>
  <c r="J48" i="3"/>
  <c r="I48" i="3"/>
  <c r="H48" i="3"/>
  <c r="H47" i="3" s="1"/>
  <c r="G48" i="3"/>
  <c r="F48" i="3"/>
  <c r="J47" i="3"/>
  <c r="F47" i="3"/>
  <c r="E46" i="3"/>
  <c r="E45" i="3"/>
  <c r="E44" i="3"/>
  <c r="E43" i="3"/>
  <c r="E42" i="3"/>
  <c r="E41" i="3"/>
  <c r="E40" i="3"/>
  <c r="L39" i="3"/>
  <c r="K39" i="3"/>
  <c r="J39" i="3"/>
  <c r="I39" i="3"/>
  <c r="H39" i="3"/>
  <c r="G39" i="3"/>
  <c r="F39" i="3"/>
  <c r="E39" i="3" s="1"/>
  <c r="E38" i="3"/>
  <c r="E37" i="3"/>
  <c r="E36" i="3"/>
  <c r="E35" i="3"/>
  <c r="L34" i="3"/>
  <c r="K34" i="3"/>
  <c r="J34" i="3"/>
  <c r="I34" i="3"/>
  <c r="H34" i="3"/>
  <c r="G34" i="3"/>
  <c r="F34" i="3"/>
  <c r="E34" i="3" s="1"/>
  <c r="E33" i="3"/>
  <c r="E32" i="3"/>
  <c r="E31" i="3"/>
  <c r="E30" i="3"/>
  <c r="E29" i="3"/>
  <c r="L28" i="3"/>
  <c r="K28" i="3"/>
  <c r="J28" i="3"/>
  <c r="I28" i="3"/>
  <c r="H28" i="3"/>
  <c r="G28" i="3"/>
  <c r="F28" i="3"/>
  <c r="E27" i="3"/>
  <c r="E26" i="3"/>
  <c r="E25" i="3"/>
  <c r="L24" i="3"/>
  <c r="K24" i="3"/>
  <c r="K20" i="3" s="1"/>
  <c r="J24" i="3"/>
  <c r="I24" i="3"/>
  <c r="H24" i="3"/>
  <c r="G24" i="3"/>
  <c r="E24" i="3" s="1"/>
  <c r="J23" i="3"/>
  <c r="E23" i="3"/>
  <c r="J22" i="3"/>
  <c r="J20" i="3" s="1"/>
  <c r="E22" i="3"/>
  <c r="E21" i="3"/>
  <c r="L20" i="3"/>
  <c r="I20" i="3"/>
  <c r="H20" i="3"/>
  <c r="G20" i="3"/>
  <c r="F20" i="3"/>
  <c r="E19" i="3"/>
  <c r="F18" i="3"/>
  <c r="E18" i="3" s="1"/>
  <c r="L17" i="3"/>
  <c r="K17" i="3"/>
  <c r="J17" i="3"/>
  <c r="I17" i="3"/>
  <c r="H17" i="3"/>
  <c r="G17" i="3"/>
  <c r="F17" i="3"/>
  <c r="E17" i="3" s="1"/>
  <c r="E16" i="3"/>
  <c r="E15" i="3"/>
  <c r="E14" i="3"/>
  <c r="L13" i="3"/>
  <c r="K13" i="3"/>
  <c r="J13" i="3"/>
  <c r="I13" i="3"/>
  <c r="H13" i="3"/>
  <c r="G13" i="3"/>
  <c r="F13" i="3"/>
  <c r="E13" i="3" s="1"/>
  <c r="L12" i="3"/>
  <c r="J12" i="3"/>
  <c r="H12" i="3"/>
  <c r="E12" i="3"/>
  <c r="H11" i="3"/>
  <c r="E11" i="3"/>
  <c r="L10" i="3"/>
  <c r="J10" i="3"/>
  <c r="J9" i="3" s="1"/>
  <c r="J8" i="3" s="1"/>
  <c r="H10" i="3"/>
  <c r="E10" i="3"/>
  <c r="L9" i="3"/>
  <c r="K9" i="3"/>
  <c r="E9" i="3" s="1"/>
  <c r="I9" i="3"/>
  <c r="H9" i="3"/>
  <c r="G9" i="3"/>
  <c r="F9" i="3"/>
  <c r="K8" i="3"/>
  <c r="I8" i="3"/>
  <c r="G8" i="3"/>
  <c r="G84" i="3" s="1"/>
  <c r="E84" i="3" s="1"/>
  <c r="E20" i="3" l="1"/>
  <c r="E28" i="3"/>
  <c r="E74" i="3"/>
  <c r="F123" i="3"/>
  <c r="F176" i="3" s="1"/>
  <c r="E48" i="3"/>
  <c r="H8" i="3"/>
  <c r="H94" i="3" s="1"/>
  <c r="L8" i="3"/>
  <c r="L94" i="3" s="1"/>
  <c r="I47" i="3"/>
  <c r="I94" i="3" s="1"/>
  <c r="K47" i="3"/>
  <c r="K94" i="3" s="1"/>
  <c r="E93" i="3"/>
  <c r="J94" i="3"/>
  <c r="F8" i="3"/>
  <c r="G47" i="3"/>
  <c r="E87" i="3"/>
  <c r="E47" i="3" l="1"/>
  <c r="F94" i="3"/>
  <c r="F269" i="3" s="1"/>
  <c r="E8" i="3"/>
  <c r="G94" i="3" l="1"/>
  <c r="E94" i="3" s="1"/>
  <c r="G141" i="3" l="1"/>
  <c r="G164" i="3" l="1"/>
  <c r="H164" i="3"/>
  <c r="I164" i="3"/>
  <c r="J164" i="3"/>
  <c r="K164" i="3"/>
  <c r="L164" i="3"/>
  <c r="O164" i="3" l="1"/>
  <c r="P164" i="3"/>
  <c r="Q164" i="3"/>
  <c r="E216" i="3" l="1"/>
  <c r="H214" i="3"/>
  <c r="I214" i="3"/>
  <c r="J214" i="3"/>
  <c r="K214" i="3"/>
  <c r="L214" i="3"/>
  <c r="E213" i="3"/>
  <c r="G119" i="3" l="1"/>
  <c r="H119" i="3"/>
  <c r="I119" i="3"/>
  <c r="J119" i="3"/>
  <c r="K119" i="3"/>
  <c r="L119" i="3"/>
  <c r="R134" i="3"/>
  <c r="R135" i="3"/>
  <c r="R132" i="3"/>
  <c r="R133" i="3"/>
  <c r="M132" i="3"/>
  <c r="R131" i="3"/>
  <c r="R130" i="3"/>
  <c r="R126" i="3"/>
  <c r="R127" i="3"/>
  <c r="R128" i="3"/>
  <c r="R129" i="3"/>
  <c r="T125" i="3"/>
  <c r="U125" i="3"/>
  <c r="V125" i="3"/>
  <c r="R125" i="3" l="1"/>
  <c r="G259" i="3"/>
  <c r="H259" i="3"/>
  <c r="I259" i="3"/>
  <c r="J259" i="3"/>
  <c r="K259" i="3"/>
  <c r="L259" i="3"/>
  <c r="M259" i="3"/>
  <c r="O259" i="3"/>
  <c r="P259" i="3"/>
  <c r="Q259" i="3"/>
  <c r="R259" i="3"/>
  <c r="T259" i="3"/>
  <c r="U259" i="3"/>
  <c r="V259" i="3"/>
  <c r="E251" i="3"/>
  <c r="E259" i="3" s="1"/>
  <c r="G262" i="3" l="1"/>
  <c r="H262" i="3"/>
  <c r="M208" i="3"/>
  <c r="O208" i="3"/>
  <c r="P208" i="3"/>
  <c r="Q208" i="3"/>
  <c r="R208" i="3"/>
  <c r="T208" i="3"/>
  <c r="U208" i="3"/>
  <c r="V208" i="3"/>
  <c r="W208" i="3"/>
  <c r="W176" i="3" l="1"/>
  <c r="T159" i="3" l="1"/>
  <c r="U159" i="3"/>
  <c r="V159" i="3"/>
  <c r="E200" i="3" l="1"/>
  <c r="G190" i="3"/>
  <c r="G189" i="3" s="1"/>
  <c r="G208" i="3" s="1"/>
  <c r="E162" i="3"/>
  <c r="I147" i="3"/>
  <c r="J147" i="3"/>
  <c r="K147" i="3"/>
  <c r="L147" i="3"/>
  <c r="O147" i="3"/>
  <c r="P147" i="3"/>
  <c r="Q147" i="3"/>
  <c r="T147" i="3"/>
  <c r="U147" i="3"/>
  <c r="V147" i="3"/>
  <c r="G147" i="3"/>
  <c r="E147" i="3" s="1"/>
  <c r="M136" i="3"/>
  <c r="E136" i="3"/>
  <c r="H125" i="3"/>
  <c r="I125" i="3"/>
  <c r="J125" i="3"/>
  <c r="K125" i="3"/>
  <c r="L125" i="3"/>
  <c r="O125" i="3"/>
  <c r="P125" i="3"/>
  <c r="Q125" i="3"/>
  <c r="G125" i="3"/>
  <c r="E125" i="3" s="1"/>
  <c r="E105" i="3"/>
  <c r="E196" i="3" l="1"/>
  <c r="M268" i="3"/>
  <c r="O268" i="3"/>
  <c r="P268" i="3"/>
  <c r="Q268" i="3"/>
  <c r="R268" i="3"/>
  <c r="T268" i="3"/>
  <c r="U268" i="3"/>
  <c r="V268" i="3"/>
  <c r="G268" i="3"/>
  <c r="H268" i="3"/>
  <c r="I262" i="3"/>
  <c r="I268" i="3" s="1"/>
  <c r="J262" i="3"/>
  <c r="J268" i="3" s="1"/>
  <c r="K262" i="3"/>
  <c r="K268" i="3" s="1"/>
  <c r="L262" i="3"/>
  <c r="L268" i="3" s="1"/>
  <c r="W237" i="3"/>
  <c r="E188" i="3"/>
  <c r="E265" i="3"/>
  <c r="E264" i="3"/>
  <c r="E263" i="3"/>
  <c r="E195" i="3"/>
  <c r="E194" i="3"/>
  <c r="E193" i="3"/>
  <c r="E192" i="3"/>
  <c r="E191" i="3"/>
  <c r="L190" i="3"/>
  <c r="L189" i="3" s="1"/>
  <c r="L208" i="3" s="1"/>
  <c r="K190" i="3"/>
  <c r="K189" i="3" s="1"/>
  <c r="K208" i="3" s="1"/>
  <c r="J190" i="3"/>
  <c r="J189" i="3" s="1"/>
  <c r="J208" i="3" s="1"/>
  <c r="I190" i="3"/>
  <c r="I189" i="3" s="1"/>
  <c r="I208" i="3" s="1"/>
  <c r="H190" i="3"/>
  <c r="H189" i="3" s="1"/>
  <c r="H208" i="3" s="1"/>
  <c r="M237" i="3"/>
  <c r="O237" i="3"/>
  <c r="P237" i="3"/>
  <c r="Q237" i="3"/>
  <c r="R237" i="3"/>
  <c r="T237" i="3"/>
  <c r="U237" i="3"/>
  <c r="V237" i="3"/>
  <c r="R139" i="3"/>
  <c r="T139" i="3"/>
  <c r="U139" i="3"/>
  <c r="V139" i="3"/>
  <c r="W139" i="3"/>
  <c r="M109" i="3"/>
  <c r="O109" i="3"/>
  <c r="P109" i="3"/>
  <c r="Q109" i="3"/>
  <c r="R109" i="3"/>
  <c r="T109" i="3"/>
  <c r="U109" i="3"/>
  <c r="V109" i="3"/>
  <c r="E227" i="3"/>
  <c r="H223" i="3"/>
  <c r="H237" i="3" s="1"/>
  <c r="I223" i="3"/>
  <c r="I237" i="3" s="1"/>
  <c r="J223" i="3"/>
  <c r="J237" i="3" s="1"/>
  <c r="K223" i="3"/>
  <c r="K237" i="3" s="1"/>
  <c r="L223" i="3"/>
  <c r="L237" i="3" s="1"/>
  <c r="G223" i="3"/>
  <c r="G237" i="3" s="1"/>
  <c r="E224" i="3"/>
  <c r="E225" i="3"/>
  <c r="E226" i="3"/>
  <c r="E217" i="3"/>
  <c r="E103" i="3"/>
  <c r="E99" i="3"/>
  <c r="E98" i="3"/>
  <c r="E186" i="3"/>
  <c r="E187" i="3"/>
  <c r="E205" i="3"/>
  <c r="E100" i="3"/>
  <c r="E109" i="3" s="1"/>
  <c r="H131" i="3"/>
  <c r="H139" i="3" s="1"/>
  <c r="H144" i="3"/>
  <c r="H141" i="3"/>
  <c r="H159" i="3"/>
  <c r="I131" i="3"/>
  <c r="I139" i="3" s="1"/>
  <c r="I144" i="3"/>
  <c r="I141" i="3"/>
  <c r="I159" i="3"/>
  <c r="K131" i="3"/>
  <c r="K139" i="3" s="1"/>
  <c r="K144" i="3"/>
  <c r="K141" i="3"/>
  <c r="K159" i="3"/>
  <c r="O131" i="3"/>
  <c r="P131" i="3"/>
  <c r="P139" i="3" s="1"/>
  <c r="Q131" i="3"/>
  <c r="Q139" i="3" s="1"/>
  <c r="M159" i="3"/>
  <c r="M165" i="3"/>
  <c r="M164" i="3" s="1"/>
  <c r="O159" i="3"/>
  <c r="O168" i="3"/>
  <c r="P159" i="3"/>
  <c r="P168" i="3"/>
  <c r="Q159" i="3"/>
  <c r="Q168" i="3"/>
  <c r="G131" i="3"/>
  <c r="G144" i="3"/>
  <c r="E144" i="3" s="1"/>
  <c r="G159" i="3"/>
  <c r="E159" i="3"/>
  <c r="E161" i="3"/>
  <c r="L221" i="3"/>
  <c r="J221" i="3"/>
  <c r="H221" i="3"/>
  <c r="H182" i="3"/>
  <c r="I182" i="3"/>
  <c r="J182" i="3"/>
  <c r="K182" i="3"/>
  <c r="L182" i="3"/>
  <c r="J159" i="3"/>
  <c r="L159" i="3"/>
  <c r="R159" i="3"/>
  <c r="R148" i="3"/>
  <c r="R147" i="3" s="1"/>
  <c r="L144" i="3"/>
  <c r="J144" i="3"/>
  <c r="L141" i="3"/>
  <c r="J141" i="3"/>
  <c r="L131" i="3"/>
  <c r="L139" i="3" s="1"/>
  <c r="J131" i="3"/>
  <c r="J139" i="3" s="1"/>
  <c r="E228" i="3"/>
  <c r="E220" i="3"/>
  <c r="E212" i="3"/>
  <c r="O182" i="3"/>
  <c r="P182" i="3"/>
  <c r="Q182" i="3"/>
  <c r="W182" i="3"/>
  <c r="G182" i="3"/>
  <c r="M182" i="3"/>
  <c r="M112" i="3"/>
  <c r="M113" i="3"/>
  <c r="M114" i="3"/>
  <c r="M115" i="3"/>
  <c r="E112" i="3"/>
  <c r="E114" i="3"/>
  <c r="E115" i="3"/>
  <c r="W168" i="3"/>
  <c r="G221" i="3"/>
  <c r="I221" i="3"/>
  <c r="K221" i="3"/>
  <c r="M221" i="3"/>
  <c r="O221" i="3"/>
  <c r="P221" i="3"/>
  <c r="Q221" i="3"/>
  <c r="W221" i="3"/>
  <c r="W159" i="3"/>
  <c r="O119" i="3"/>
  <c r="P119" i="3"/>
  <c r="Q119" i="3"/>
  <c r="M111" i="3"/>
  <c r="E132" i="3"/>
  <c r="G139" i="3" l="1"/>
  <c r="E131" i="3"/>
  <c r="O139" i="3"/>
  <c r="M131" i="3"/>
  <c r="M139" i="3" s="1"/>
  <c r="E141" i="3"/>
  <c r="R123" i="3"/>
  <c r="R176" i="3" s="1"/>
  <c r="E119" i="3"/>
  <c r="U123" i="3"/>
  <c r="U176" i="3" s="1"/>
  <c r="U269" i="3" s="1"/>
  <c r="I123" i="3"/>
  <c r="I176" i="3" s="1"/>
  <c r="I269" i="3" s="1"/>
  <c r="L123" i="3"/>
  <c r="L176" i="3" s="1"/>
  <c r="L269" i="3" s="1"/>
  <c r="M119" i="3"/>
  <c r="M168" i="3"/>
  <c r="K123" i="3"/>
  <c r="K176" i="3" s="1"/>
  <c r="K269" i="3" s="1"/>
  <c r="H123" i="3"/>
  <c r="H176" i="3" s="1"/>
  <c r="H269" i="3" s="1"/>
  <c r="M147" i="3"/>
  <c r="E221" i="3"/>
  <c r="E182" i="3"/>
  <c r="V123" i="3"/>
  <c r="T123" i="3"/>
  <c r="Q123" i="3"/>
  <c r="J123" i="3"/>
  <c r="J176" i="3" s="1"/>
  <c r="J269" i="3" s="1"/>
  <c r="P123" i="3"/>
  <c r="E262" i="3"/>
  <c r="E268" i="3" s="1"/>
  <c r="E223" i="3"/>
  <c r="E237" i="3" s="1"/>
  <c r="E190" i="3"/>
  <c r="E189" i="3" s="1"/>
  <c r="O123" i="3" l="1"/>
  <c r="O176" i="3" s="1"/>
  <c r="O269" i="3" s="1"/>
  <c r="Q176" i="3"/>
  <c r="Q269" i="3" s="1"/>
  <c r="V176" i="3"/>
  <c r="V269" i="3" s="1"/>
  <c r="P176" i="3"/>
  <c r="P269" i="3" s="1"/>
  <c r="T176" i="3"/>
  <c r="T269" i="3" s="1"/>
  <c r="R269" i="3"/>
  <c r="G123" i="3"/>
  <c r="M123" i="3"/>
  <c r="M176" i="3" s="1"/>
  <c r="E123" i="3"/>
  <c r="E176" i="3" s="1"/>
  <c r="E269" i="3" s="1"/>
  <c r="G269" i="3" l="1"/>
  <c r="E270" i="3" s="1"/>
  <c r="G176" i="3"/>
  <c r="M269" i="3"/>
</calcChain>
</file>

<file path=xl/sharedStrings.xml><?xml version="1.0" encoding="utf-8"?>
<sst xmlns="http://schemas.openxmlformats.org/spreadsheetml/2006/main" count="876" uniqueCount="542">
  <si>
    <t xml:space="preserve">Применение механизмов государственно-частного партнерства  </t>
  </si>
  <si>
    <t>Сокращение расходов на содержание органов местного самоуправления сельских поселений</t>
  </si>
  <si>
    <t>Объединение двух учреждений молодежной политики МБУ ДОД ДПЦ " Темп" и МБУ ЦСПП сдм "Доверие" в целях сокращения штатной численности</t>
  </si>
  <si>
    <t>Принятие мер к реализации излишних земельных участков, занятых муниципальными учреждениями в целях сокращения расходов по содержанию имущества и уплате налогов</t>
  </si>
  <si>
    <t>Сокращение бюджетных расходов по содержанию муниципального имущества</t>
  </si>
  <si>
    <t>Повышение доходного потенциала муниципального образования</t>
  </si>
  <si>
    <t>Организация мониторинга поступлений налоговых и неналоговых доходов в местный бюджет</t>
  </si>
  <si>
    <t>Пофакторный анализ поступлений налоговых и неналоговых доходов в бюджет</t>
  </si>
  <si>
    <t>выявление резервов и обеспечение объема поступлений в бюджет района не ниже среднего темпа роста по республике (103,1%)</t>
  </si>
  <si>
    <t>Обеспечение темпов роста поступлений НДФЛ темпам роста фонда заработной платы</t>
  </si>
  <si>
    <t>увеличение поступлений в бюджет неналоговых доходов</t>
  </si>
  <si>
    <t>Меры по актуализации информации о налоговой базе</t>
  </si>
  <si>
    <t>Обеспечение создания актуальной налоговой базы по налогу на имущество физических лиц (от кадастровой стоимости)</t>
  </si>
  <si>
    <t xml:space="preserve">увеличение налогооблагаемой базы по налогу на имущество физических </t>
  </si>
  <si>
    <t>Проведение инвентаризации имущества на территории муниципального района (городского округа) по вопросу постановки на налоговый учет</t>
  </si>
  <si>
    <t>увеличение поступлений в бюджет</t>
  </si>
  <si>
    <t>Проведение работы по обеспечению полноты налогового учета</t>
  </si>
  <si>
    <t>Оценка выпадающих доходов местных бюджетов, в том числе в связи с:</t>
  </si>
  <si>
    <t xml:space="preserve"> изменением налоговой базы (регистрации, перерегистрации, ликвидации, реорганизации налогоплательщиков и др.)</t>
  </si>
  <si>
    <t xml:space="preserve">оспариванием в судах (налоговой базы, ставок и льгот и др.) </t>
  </si>
  <si>
    <t xml:space="preserve">увеличение поступлений в бюджет </t>
  </si>
  <si>
    <t>Организация системы мониторинга расчетов с бюджетом крупнейших налогоплательщиков и взаимодействия с ними по увеличению поступлений в бюджет</t>
  </si>
  <si>
    <t xml:space="preserve">увеличение поступлений в бюджет муниципального района Мелеузовский район Республики Башкортостан </t>
  </si>
  <si>
    <t>Установление перечня крупнейших налогоплательщиков</t>
  </si>
  <si>
    <t>установление перечня налогоплательщиков</t>
  </si>
  <si>
    <t>Организация трехстороннего взаимодействия (ОМСУ-предприятие - ведомство) по обеспечению роста экономики и поступлений в бюджет</t>
  </si>
  <si>
    <t>информационное взаимодействие</t>
  </si>
  <si>
    <t>Получение согласия от налогоплательщиков на представление данных об уплате ими налогов и сборов в бюджет</t>
  </si>
  <si>
    <t>Организация мониторинга поступлений в бюджет от крупнейших налогоплательщиков</t>
  </si>
  <si>
    <t>Организация рабочих встреч</t>
  </si>
  <si>
    <t>Активизация работы комиссий по легализации объектов налогообложения</t>
  </si>
  <si>
    <t>Организация межведомственного информационного обмена для работы комиссий</t>
  </si>
  <si>
    <t>Проведение заседаний комиссий</t>
  </si>
  <si>
    <t>Установление контроля за выполнением решений комиссий</t>
  </si>
  <si>
    <t>Организация мониторинга дебиторской задолженности в бюджет</t>
  </si>
  <si>
    <t>выявление резервов увеличения поступлений в бюджет</t>
  </si>
  <si>
    <t>Работа с должниками-налогоплательщиками</t>
  </si>
  <si>
    <t>оценка возможности сокращения льгот</t>
  </si>
  <si>
    <t>Анализ эффективности установленных льгот</t>
  </si>
  <si>
    <t>Анализ эффективности планируемых льгот</t>
  </si>
  <si>
    <t>Принятие решения по льготам</t>
  </si>
  <si>
    <t>Оценка выпадающих доходов при внесении изменений в нормативные акты по налогам и сборам</t>
  </si>
  <si>
    <t xml:space="preserve">Принятие мер по увеличению неналоговых доходов в консолидированный бюджет муниципального района (городского округа)
</t>
  </si>
  <si>
    <t>Организация мониторинга поступлений в бюджет от муниципальных унитарных предприятий</t>
  </si>
  <si>
    <t>Получение согласия от муниципальных унитарных предприятий на представление данных об уплате ими налогов и сборов в бюджет</t>
  </si>
  <si>
    <t xml:space="preserve">Оценка эффективности установленной ставки по отчислениям части прибыли, остающейся после уплаты налогов и иных обязательных платежей муниципальных унитарных предприятий </t>
  </si>
  <si>
    <t>оценка возможности увеличения ставки отчислений от чистой прибыли</t>
  </si>
  <si>
    <t>Определение выпадающих доходов бюджета от установления коэффициента К2 для налогоплательщиков, уплачивающих ЕНВД, по отдельным категориям</t>
  </si>
  <si>
    <t>Оценка эффективности применения коэффициента К2 для налогоплательщиков, уплачивающих ЕНВД, по отдельным категориям</t>
  </si>
  <si>
    <t>Принятие решений по изменению коэффициента К2</t>
  </si>
  <si>
    <t xml:space="preserve">Проведение мероприятий по выявлению собственников земельных участков и другого недвижимого имущества и привлечения их к налогообложению, содействие в оформлении прав собственности на земельные участки и имущество физическими лицами
</t>
  </si>
  <si>
    <t xml:space="preserve">Создание актуальной информационной базы недвижимого имущества </t>
  </si>
  <si>
    <t>Выявление собственников земельных участков и другого недвижимого имущества в целях привлечения их к налогообложению</t>
  </si>
  <si>
    <t>Выявление используемых не по целевому назначению (неиспользуемых) земель сельскохозяйственного назначения для применения к ним повышенной ставки налога</t>
  </si>
  <si>
    <t>Создание актуальной информационной базы о земельных участках сельскохозяйственного назначения</t>
  </si>
  <si>
    <t>Введение мониторинга эффективности администрирования неналоговых доходов</t>
  </si>
  <si>
    <t>Анализ исполнения планов мобилизации администраторами доходов в бюджет</t>
  </si>
  <si>
    <t>Оперативные межведомственные совещания с администраторами доходов по проблемным вопросам</t>
  </si>
  <si>
    <t>Работа по оформлению невостребованных паевых земель за муниципалитетами</t>
  </si>
  <si>
    <t>увеличение поступлений земельного налога и арендной платы в бюджет</t>
  </si>
  <si>
    <t>Развитие предпринимательства</t>
  </si>
  <si>
    <t xml:space="preserve">Мероприятия по увеличению доходов от субъектов малого и среднего предпринимательства, предусмотрев при этом обязательство субъектов малого и среднего предпринимательства по созданию новых рабочих мест (расшифровать) и увеличению поступления доходов в местный бюджет
</t>
  </si>
  <si>
    <t>Создание 40 дополнительных рабочих мест по виду деятельности разведение сельскохозяйственной птицы, рыбоводств, строительство</t>
  </si>
  <si>
    <t>ИТОГО по мероприятиям разделов "Повышение доходного потенциала муниципального образования" и "Развитие предпринимательства"</t>
  </si>
  <si>
    <t>Ожидаемый экономический эффект (доп. доходы/экономия), тыс. руб.</t>
  </si>
  <si>
    <t>Приведение структуры органов местного самоуправления и численности работников указанных органов в соответствие с требованиями, установленными постановлением Правительства Республики Башкортостан от 13 сентября 2013 года № 423 "О нормативах формирования расходов на содержание органов местного самоуправления муниципальных образований Республики Башкортостан"</t>
  </si>
  <si>
    <t>Объединение юридических лиц, расположенные в одном здании, в одно юридическое лицо в целях оптимизации расходов на вспомогательный персонал;</t>
  </si>
  <si>
    <t>Паспортизация учреждений и выявление неэффективных расходов на их содержание</t>
  </si>
  <si>
    <t>В целях исполнения пунктов 9(1) и 9 (2) Плана действий по привлечению в жилищно-коммунальное хозяйство частных инвестиций, утвержденного распоряжением Правительства Российской Федерации от 22 августа 2011 года № 1493-р, на основании приказа от 7 июля 2014 года Министерства строительства и жилищно-коммунального хозяйства российской Федерации № 428 и Министерства экономического развития Российской Федерации № 373/пр "Об утверждении методических рекомендаций по установлению рекомендуемых показателей эффективности управления государственными и муниципальными предприятиями, осуществляющими деятельность в сфере жилищно-коммунального хозяйства" планируется утвердить:                                            1) методику расчета показателей эффективности управления муниципальными предприятиями, осуществляющими деятельность в сфере жилищно-коммунального хозяйства;                                                  2) критерии оценки эффективности управления указанных предприятий для проведения оценки их эффективности.</t>
  </si>
  <si>
    <t>Установление нормативов потребления коммунальных услуг муниципальными учреждениями в соответствии с требованиями бюджетного законодательства</t>
  </si>
  <si>
    <t>Сокращение случаев авансирования капитальных расходов, объекты с низкой стоимостью оплачивать после введения в эксплуатацию</t>
  </si>
  <si>
    <t>Внесение предложений по укрупнению сельских поселений, путем присоединения поселений с численностью менее 1 500 человек к более крупному</t>
  </si>
  <si>
    <t>Рассмотрение вопроса образования местной администрации муниципального района, на которую возлагается исполнение полномочий местной администрации городского поселения</t>
  </si>
  <si>
    <t>Экономия расходов на содержание служащих органов местного самоуправления</t>
  </si>
  <si>
    <t xml:space="preserve">В соответствии с  Постановлением главы Администрации муниципального района Мелеузовский район Республики Башкортостан от 09 апреля 2012 г. № 664 «Об утверждения положения о порядке и условиях командирования муниципальных служащих и работников, осуществляющих техническое обеспечение деятельности Администрации муниципального района Республики Башкортостан и ее структурных подразделений» для всех муниципальных служащих применяются нормы транспортного обслуживания эконом класса. </t>
  </si>
  <si>
    <t>Создание единой централизованной системы учета и отчетности муниципальной сети, включая централизованные бухгалтерии учреждений культуры, образования, молодежной политики и спорта, передача бухгалтерского учета самостоятельных учреждений культуры на бухгалтерское обслуживание в Централизованную бухгалтерию.</t>
  </si>
  <si>
    <t>7. Развитие инфраструктуры, управление имуществом, в том числе имуществом подведомственных учреждений</t>
  </si>
  <si>
    <t>Мероприятия по управлению инвестициями, капитальными вложениями и дорожным хозяйством:</t>
  </si>
  <si>
    <t>Оптимизация расходов на средства массовой информации</t>
  </si>
  <si>
    <t>Итого по иным предложениям</t>
  </si>
  <si>
    <t>Проведение работ по оформлению дорог в муниципальную собственность в порядке, установленном законодательством</t>
  </si>
  <si>
    <t>Создание дополнительных 15 рабочих мест на новых предприятиях ООО БашАгроФинСинтез, ООО "Агротехника"</t>
  </si>
  <si>
    <t>Создание 5 рабочих мест за счет реализации инвестиционного проекта по созданию дробильно-сортировочного комплекса</t>
  </si>
  <si>
    <t>Повышение качества предоставляемых услуг, повышение эффективности бюджетных расходов</t>
  </si>
  <si>
    <t>Рассмотрение вопроса создания образовательного центра на базе МОБУ СОШ д. Корнеевка и МБДОУ д. Корнеевка</t>
  </si>
  <si>
    <t>Повышение эффективности бюджетных расходов, повышение качества предоставляемых услуг, (выполнения работ)</t>
  </si>
  <si>
    <t>Повышение качества услуг, повышение эффективности бюджетных расходов</t>
  </si>
  <si>
    <t>Постепенное сокращение бюджетного финансирования с переходом на финансирование частного партнерства</t>
  </si>
  <si>
    <t>Установление дифференцированных (но не на бесплатной основе) тарифов различным категориям населения для предоставления услуг МАУ ЦСП "Мелеуз" и МАЦ КСК "Тулпар"</t>
  </si>
  <si>
    <t>Увеличение доходов местных бюджетов</t>
  </si>
  <si>
    <t>Проведение анализа с целью определения адресности и нуждаемости при предоставлении социальных выплат из местного бюджета</t>
  </si>
  <si>
    <t>Повышение эффективности работы МУПов</t>
  </si>
  <si>
    <t>Разработка критериев эффективности действующих МУП в разрезе видов осуществляемой экономической деятельности, а также в разрезе групп МУПов</t>
  </si>
  <si>
    <t>Формирование МУПов в однородные группы в целях оптимизации неэффективных предприятий</t>
  </si>
  <si>
    <t>Мероприятия по оптимизации собственных расходов, мероприятия жилищно-коммунального хозяйства направленные на исключение экономически необоснованных затрат</t>
  </si>
  <si>
    <t>Осуществление мероприятий направленных на увеличение доли финансирования дорожных работ за счет средств муниципальных дорожных фондов</t>
  </si>
  <si>
    <t>Регламентация порядка и повышение эффективности  использования средств, получаемых от приносящей доход деятельности муниципальных учреждений</t>
  </si>
  <si>
    <t xml:space="preserve">Предусмотрение в бюджете муниципального района бюджетных ассигнований на мероприятия связанные с содержанием, ремонтом, капитальным ремонтом строительством, реконструкции автомобильных дорог общего пользования регионального и межмуниципального значения и автомобильных дорог общего пользования местного значения на условиях софинансирования из бюджета Республики Башкортостан </t>
  </si>
  <si>
    <t>3. Оптимизация органов местного самоуправления</t>
  </si>
  <si>
    <t>4. Выполнение функций, работ, оказание муниципальных услуг</t>
  </si>
  <si>
    <t>5.Управление подведомственной сетью муниципальных учреждений</t>
  </si>
  <si>
    <t>Оптимизация неэффективных муниципальных учреждений</t>
  </si>
  <si>
    <t>Преобразование МУ в организации иных организационно-правовых форм:</t>
  </si>
  <si>
    <t>ИТОГО по разделу 5</t>
  </si>
  <si>
    <t xml:space="preserve">5.3.1. Учреждения культуры </t>
  </si>
  <si>
    <t>5.3.2.Учреждения образования</t>
  </si>
  <si>
    <t>5.3.3. Учреждения молодежной политики</t>
  </si>
  <si>
    <t>5.3.4. Учреждения физкультуры и спорта</t>
  </si>
  <si>
    <t>6. Повышение эффективности труда в муниципальных учреждениях</t>
  </si>
  <si>
    <t>Переход на "эффективный контракт" в муниципальных учреждениях</t>
  </si>
  <si>
    <t>8. Социальные выплаты населению</t>
  </si>
  <si>
    <t>Оптимизация и проведение инвентаризации муниципальных социальных выплат и льгот населению, установленных региональным законодательством, и их пересмотр на основе принципов адресности и нуждаемости</t>
  </si>
  <si>
    <t>Проведение анализа расходов на информационное освещение деятельности муниципальных органов власти за счет бюджетных ассигнований, принятие мер по их оптимизации</t>
  </si>
  <si>
    <t>Мероприятия по повышению энергоэффективности и энергосбережению, внедрения ресурсосберегающих технологий</t>
  </si>
  <si>
    <t>12.18.</t>
  </si>
  <si>
    <t>Внесение предложений по применению механизмов государственного частного партнерства в вопросах содержания МАУ КСК "Тулпар";</t>
  </si>
  <si>
    <t>Итого по разделу 4</t>
  </si>
  <si>
    <t>Итого по учреждениям молодежной политики</t>
  </si>
  <si>
    <t>Итого по разделу 10</t>
  </si>
  <si>
    <t>Итого по разделу Социальные выплаты населению</t>
  </si>
  <si>
    <t>Перевод вспомогательного персонала по учреждениям физкультуры и спорта на сотрудничество по договорам ГПХ, всего</t>
  </si>
  <si>
    <t>МАУ ЦСП "Мелеуз"</t>
  </si>
  <si>
    <t>Итого по разделу 7</t>
  </si>
  <si>
    <t>Итого по разделу 6</t>
  </si>
  <si>
    <t xml:space="preserve">Повышение эффективности работы предприятий ЖКХ </t>
  </si>
  <si>
    <t>№ п/п</t>
  </si>
  <si>
    <t>Ожидаемый результат</t>
  </si>
  <si>
    <t xml:space="preserve">Наименование мероприятия </t>
  </si>
  <si>
    <t>Сроки выполнения мероприятия</t>
  </si>
  <si>
    <t>ВСЕГО</t>
  </si>
  <si>
    <t>в том числе</t>
  </si>
  <si>
    <t>2016 год</t>
  </si>
  <si>
    <t>2017 год</t>
  </si>
  <si>
    <t>План мероприятий ("дорожная карта") по оптимизации бюджетных расходов, сокращению нерезультативных расходов, 
увеличению собственных доходов за счет имеющихся резервов по муниципальному району Мелеузовский район Республики Башкортостан</t>
  </si>
  <si>
    <t>Проведение анализа расходов на содержание органов местного самоуправления и в срок до 15 февраля 2015 года утверждение планов мероприятий по их сокращению, обеспечив соблюдение требований к структуре органов местного самоуправления, максимальное снижение коммунальных платежей, затрат на проведение ремонтов, приобретение оборудования и инвентаря, затрат на связь, транспортное обслуживание (установить нормативы указанных расходов применительно к стандартам, утвержденных постановлением Правительства Республики Башкортостан от 7 апреля 2009 года № 134 (ред. от 14 ноября 2011 года) о стандартах расходов аппаратов исполнительных органов государственной власти Республики Башкортостан" и обеспечить их соблюдение)</t>
  </si>
  <si>
    <t>Сокращение расходов на содержание органов местного самоуправления</t>
  </si>
  <si>
    <t>Утверждение нормативов общей площади объектов нежилого фонда, применительно к установленным постановлением Кабинета Министров Республики Башкортостан от 20 июня 2001 года № 138 (ред. От 31 октября 2014 года) "О порядке обеспечения республиканских органов исполнительной власти нежилым фондом под административные нужды" нормативам площадей, предоставляемых республиканским органам исполнительной власти для использования под административные нужды, обеспечить их соблюдение</t>
  </si>
  <si>
    <t>Сокращение расходов на служебные командировки за счет оплаты транспортных услуг по наиболее экономичным тарифам</t>
  </si>
  <si>
    <t>Объединение учреждений дополнительного образования в сфере культуры</t>
  </si>
  <si>
    <t>Сокращение лимитов расходов на ГСМ для служебных автомобилей и услуги мобильной связи сотрудникам администрации муниципального района в служебных целях</t>
  </si>
  <si>
    <t>Реализация мер по привлечению нанимателей муниципального жилого фонда к уплате взносов на капитальный ремонт общего имущества многоквартирных домов</t>
  </si>
  <si>
    <t xml:space="preserve">Развитие муниципального дорожного фонда, путем оформления права собственности на автомобильные дороги общего пользования местного значения муниципального района Мелеузовский район РБ </t>
  </si>
  <si>
    <t>увеличение зачисления акцизов по дифференцированным нормативам отчислений в муниципальные дорожные фонды</t>
  </si>
  <si>
    <t>Реализация мер по привлечению собственников рекламных конструкций, установивших стенды на подъездах многоквартирных домов, остановочных пунктах к уплате государственной пошлины за установку рекламной конструкции</t>
  </si>
  <si>
    <t xml:space="preserve">увеличение поступлений в бюджет муниципального района Мелеузовский район РБ </t>
  </si>
  <si>
    <t>ИТОГО</t>
  </si>
  <si>
    <t>Перевод вспомогательного персонала учреждений культуры на сотрудничество по договорам ГПХ всего, в том числе:</t>
  </si>
  <si>
    <t>МАУК «МЦБС»</t>
  </si>
  <si>
    <t>МАУ «ГДК»</t>
  </si>
  <si>
    <t>МАУКИ «Мелеузовский историко-краеведческий музей»</t>
  </si>
  <si>
    <t>МУКИ «Партизанский историко-краеведческий музей»</t>
  </si>
  <si>
    <t>СДК</t>
  </si>
  <si>
    <t>Проведение инвентаризации незавершенных объектов капитального строительства муниципальной собственности и определения перечня объектов</t>
  </si>
  <si>
    <t>которые необходимо реализовать в установленном порядке</t>
  </si>
  <si>
    <t>Сокращения основного персонала в сельских учреждениях культуры</t>
  </si>
  <si>
    <t>В результате продолжат работу 28 человек основного персонала</t>
  </si>
  <si>
    <t>В результате продолжат работу 41 человек основного персонала</t>
  </si>
  <si>
    <t>Оптимизация структуры и сокращение  основного персонала  МАУК «МЦБС» МР МР РБ</t>
  </si>
  <si>
    <t>Оптимизация основного персонала по учреждениям культуры всего, в т.ч.:</t>
  </si>
  <si>
    <t>Продолжат функционировать 26 филиалов, граждан насел.пунктов с закрывшимся филиалом будет обслуживать мобильная библиотечная система (библиобус)</t>
  </si>
  <si>
    <t>Сокращение основного персонала МАУ «ГДК»</t>
  </si>
  <si>
    <t>Оптимизация сети муниципальных учреждений культуры в сельской местности с созданием вместо 16 сельских домов культуры одного муниципального бюджетного учреждения «Культурно-досуговый центр» муниципального района Мелеузовский район РБ</t>
  </si>
  <si>
    <t>В результате создания одного МБУ останется 1 директор, 15 человек  будут переведены на должность специалиста</t>
  </si>
  <si>
    <t>ежегодно</t>
  </si>
  <si>
    <t>повышение эффективности бюджетных расходов</t>
  </si>
  <si>
    <t>постоянно</t>
  </si>
  <si>
    <t>Внедрение систем нормирования труда</t>
  </si>
  <si>
    <t>выполнение майских указов Президента РФ</t>
  </si>
  <si>
    <t>ИТОГО по учреждениям культуры</t>
  </si>
  <si>
    <t xml:space="preserve">Оптимизация персонала по учреждениям дошкольного образования </t>
  </si>
  <si>
    <t xml:space="preserve">Оптимизация педагогического персонала по учреждениям дошкольного образования </t>
  </si>
  <si>
    <t>В результате штатная численность педагогических работников составит 474,05 единиц</t>
  </si>
  <si>
    <t xml:space="preserve">Оптимизация прочего персонала по учреждениям дошкольного образования </t>
  </si>
  <si>
    <t>В результате штатная численность прочего персонала составит 543,93 единиц</t>
  </si>
  <si>
    <t xml:space="preserve">Оптимизация персонала по учреждениям дополнительного образования </t>
  </si>
  <si>
    <t xml:space="preserve">Оптимизация педагогического персонала по учреждениям дополнительного образования </t>
  </si>
  <si>
    <t>В результате штатная численность педагогических работников составит 164,1 единиц</t>
  </si>
  <si>
    <t xml:space="preserve">Оптимизация прочего персонала по учреждениям дополнительного образования </t>
  </si>
  <si>
    <t>В результате штатная численность прочего персонала составит 48,35 единиц</t>
  </si>
  <si>
    <t>Оптимизация сети муниципальных образовательных учреждений в сельской местности путем реорганизации</t>
  </si>
  <si>
    <t xml:space="preserve">В результате будет действовать 20 учреждений общего образования, количество филиалов составит 22 учреждения </t>
  </si>
  <si>
    <t>Реорганизация СОШ д.Богородская в ООШ путем создания филиала СОШ д.Саитовский</t>
  </si>
  <si>
    <t>В результате штатная численность педагогических работников составит 8,5 единиц, прочего персонала составит 5,25 единиц</t>
  </si>
  <si>
    <t>Реорганизация ООШ д.Васильевка в НОШ</t>
  </si>
  <si>
    <t>В результате штатная численность педагогических работников составит 1,45 единиц, прочего персонала составит 0,25 единиц</t>
  </si>
  <si>
    <t>ИТОГО по образованию</t>
  </si>
  <si>
    <t>Повышение эффективности работы предприятий ЖКХ, сокращение субсидий из бюджета</t>
  </si>
  <si>
    <t xml:space="preserve">сокращение расходов бюджета на уплату взносов на капитальный ремонт общего имущества многоквартирных домов </t>
  </si>
  <si>
    <t>Применение единых нормативов финансовых затрат на оказание муниципальных услуг</t>
  </si>
  <si>
    <t>сокращение неиспользуемого имущества и расходов на его содержание</t>
  </si>
  <si>
    <t>Сокращение расходов бюджета на выплату компенсаций</t>
  </si>
  <si>
    <t>повышение эффективности бюджетных расходов, повышение качества предоставляемых услуг, (выполнения работ)</t>
  </si>
  <si>
    <t>Соблюдение предельной доли расходов на оплату труда административно-управленческого и вспомогательного персонала в фонде оплаты труда учреждения - не более 40%</t>
  </si>
  <si>
    <t>В связи с введением дополнительных  мест в детских садах, сокращение расходов бюджета на компенсационные выплаты родителям, чьи дети не посещают детские сады по причине нехватки мест</t>
  </si>
  <si>
    <t>Привлечение негосударственных организаций к оказанию муниципальных услуг (выполнению работ), в том числе аутсорсинг услуг</t>
  </si>
  <si>
    <t>Совершенствование нормативных актов органов местного самоуправления по налогам и сборам</t>
  </si>
  <si>
    <t>Выявление неиспользуемого муниципального имущества, в том числе земельных участков, принятие мер по их реализации или сдаче в аренду или концессию, в том числе по имуществу бывшего кинотеатра "Космос" и инженерных сетей электро и газоснабжения находящихся в муниципальной казне</t>
  </si>
  <si>
    <t>Проведение оценки эффективности налоговых льгот и ставок налогов по местным налогам</t>
  </si>
  <si>
    <t>Повышение эффективности бюджетных расходов, сокращение нерезультативных расходов</t>
  </si>
  <si>
    <t>Повышение эффективности бюджетных расходов, сокращение количества заключенных контрактов с недобросовестными поставщиками</t>
  </si>
  <si>
    <t>Регулярный мониторинг соблюдения нормативов формирования расходов на содержание органов местного самоуправления, расходов на оплату их труда</t>
  </si>
  <si>
    <t>Оптимизация бюджетных расходов МБУ "Информационно-консультационный центр" на выполнение муниципального задания (сокращение расходов муниципального бюджета путем планомерного замещения внебюджетными источниками</t>
  </si>
  <si>
    <t>Оптимизация структуры и численности работников подведомственных учреждений</t>
  </si>
  <si>
    <t>Повышения эффективности бюджетных расходов</t>
  </si>
  <si>
    <t>Повышение эффективности бюджетных расходов</t>
  </si>
  <si>
    <t>Оптимизация сметной стоимости объектов капитального строительства муниципальной собственности</t>
  </si>
  <si>
    <t>Обеспечение эффективного использования средств муниципальных дорожных фондов</t>
  </si>
  <si>
    <t>Проведение работы с дорожными организациями по снижению стоимости работ на 1 км дорог</t>
  </si>
  <si>
    <t>Сокращение бюджетных расходов на содержание 1 км дорог</t>
  </si>
  <si>
    <t>Увеличение доли расходов на содержание дорог за счет дорожных фондов</t>
  </si>
  <si>
    <t>Осуществление мероприятий по погашению дебиторской задолженности в бюджет</t>
  </si>
  <si>
    <t>сокращение недоимки по платежам в бюджет</t>
  </si>
  <si>
    <t>Организация работы по выявлению и пресечению фактов осуществления предпринимательской деятельности без регистрации</t>
  </si>
  <si>
    <t>Осуществление контроля за соблюдением нормативов общей площади объектов нежилого фонда, предоставляемых органам местного самоуправления муниципальных образований для использования под административные нужды</t>
  </si>
  <si>
    <t>Осуществление строительства объектов социальной сферы с учетом нормативов обеспеченности указанными объектами</t>
  </si>
  <si>
    <t>Привлечение частного сектора в предоставлении услуг в сфере образования</t>
  </si>
  <si>
    <t>Привлечение частного сектора в предоставлении услуг в сфере культуры</t>
  </si>
  <si>
    <t>Мероприятия, направленные на снижение выпадающих доходов коммунальных предприятий</t>
  </si>
  <si>
    <t>Установление и применения нормативов обслуживания (на душу населения, на работника и т.п.)</t>
  </si>
  <si>
    <t>Установление и применение нормативов затрат на выполнение муниципальных функций</t>
  </si>
  <si>
    <t xml:space="preserve">Передача непрофильных функций бюджетных учреждений на аутсорсинг (в части организации теплоснабжения, организации питания, уборки помещений, транспортного обеспечения обучающихся и т.д.)
</t>
  </si>
  <si>
    <t>Реализация имущества учреждений, не являющегося необходимым для осуществления полномочий МО</t>
  </si>
  <si>
    <t>Анализ расходов на формирование и содержание автопарка и замена дорогостоящих автомобилей на более экономичные в целях снижения расходов на их обслуживание</t>
  </si>
  <si>
    <t>Инвентаризация договоров аренды, обеспечение поступления арендной платы в полном объеме и на рыночных условиях</t>
  </si>
  <si>
    <t>Применение типовых проектов (реализация которых не только значительно удешевляет стоимость строительства, но и существенно сокращает сроки строительства)</t>
  </si>
  <si>
    <t>Внедрение управленческого учета и системы бюджетирования в разрезе каждого предприятия</t>
  </si>
  <si>
    <t xml:space="preserve">Установление и применение нормативов не операционных (управленческих, непроизводственных и т.д.) затрат (без ФОТ и платежей во внебюджетные фонды) </t>
  </si>
  <si>
    <t>Привлечение сторонних организаций и физических лиц к оказанию услуг (выполнению работ), в том числе аутсорсинг услуг</t>
  </si>
  <si>
    <t>Применение нормативов прямых финансовых (плановых) затрат на выполнение уставной деятельности в разрезе каждого вида  работ и услуг (без ФОТ и платежей во внебюджетные фонды)</t>
  </si>
  <si>
    <t xml:space="preserve">Разработка критериев эффективности по каждой образуемой группе МУП </t>
  </si>
  <si>
    <t xml:space="preserve">Оптимизация структуры и предельной численности работников управленческого аппарата МУПа </t>
  </si>
  <si>
    <t>Установление доли расходов производственного и управленческого персонала МУПа</t>
  </si>
  <si>
    <t>в том числе учтено в бюджете на 2016 год</t>
  </si>
  <si>
    <t>Объемы средств, которые планируется направить на реализацию указов Президента России от 07.05.2012 г. № 596-606, тыс. руб.</t>
  </si>
  <si>
    <t>Всего</t>
  </si>
  <si>
    <t>ИЗ НИХ средства от реорганизации неэффективных организаций, которые планируется направить на повышение оплаты труда работников бюджетного сектора экономики</t>
  </si>
  <si>
    <t>Наименование и реквизиты правового акта в соответствии с которым принято решение о проведении мероприятия по оптимизации</t>
  </si>
  <si>
    <t>Установление доли расходов обособленных рабочих подразделений управленческого аппарата центрального офиса МУПа</t>
  </si>
  <si>
    <t>Реализация МУП и изъятие имущества МУПов, не являющегося необходимым для осуществления уставной деятельности</t>
  </si>
  <si>
    <t xml:space="preserve">Нормирование расходов в части:
- приобретения автомобилей;
- затрат на ГСМ;
- содержания (закупка запчастей, страхование, техосмотры и т.д.)
</t>
  </si>
  <si>
    <t>Применение механизмов государственно-частного партнерства в условиях развития производственной деятельности МУП в рамках текущих расходов</t>
  </si>
  <si>
    <t xml:space="preserve">Осуществление контроля совещательным органом МУП целевого использования средств в соответствии с утвержденными программами развития и разработанными бизнес-планами </t>
  </si>
  <si>
    <t>4.7.2.</t>
  </si>
  <si>
    <t>Внесение предложений по оптимизации численности работников отделов (управлений) сельского хозяйства администрации муниципального района Мелеузовский район</t>
  </si>
  <si>
    <t>Сокращение нерезультативных расходов</t>
  </si>
  <si>
    <t>Сокращение расходов на содержание АУП в УСХ</t>
  </si>
  <si>
    <t>повышение качества услуг, повышение эффективности бюджетных расходов</t>
  </si>
  <si>
    <t>Внесение соответствующих изменений в устав муниципального района в части публикации в приоритетном порядке муниципальных правовых актов органов местного самоуправления на сайтах Администрации</t>
  </si>
  <si>
    <t>Сокращение бюджетных расходов</t>
  </si>
  <si>
    <t>Усиление контроля службы заказчика в целях сокращения расходов при строительстве автомобильных дорог и искусственных сооружений на них</t>
  </si>
  <si>
    <t>выпадающие доходы в связи с решением суда об изменении кадастровой стоимости ЗУ по ООО "Клен", Эколайн, МКЗ</t>
  </si>
  <si>
    <t>Установление дифференцированного подхода к снижению размера выплат стимулирующего характера муниципальным служащим и работникам учреждений</t>
  </si>
  <si>
    <t>5.3.1.3</t>
  </si>
  <si>
    <t>5.3.1.4</t>
  </si>
  <si>
    <t>5.3.1.5</t>
  </si>
  <si>
    <t>5.3.1.6</t>
  </si>
  <si>
    <t>С 01.09.2015 года сокращены 1,25 штатные единицы административно-управленческого персонала</t>
  </si>
  <si>
    <t>Сокращение педагогической нагрузки в учреждениях дополнительного образования в сфере культуры</t>
  </si>
  <si>
    <t>С 01.09.2015 года сокращена педагогическая нагрузка в учреждениях дополнительного образования в сфере культуры</t>
  </si>
  <si>
    <t xml:space="preserve">Реорганизация СОШ д.Антоновка в ООШ путем создания филиала СОШ с. Зирган </t>
  </si>
  <si>
    <t>Закрытие филиала СОШ д. Богородское - НОШ д. Михайловка</t>
  </si>
  <si>
    <t>Закрытие интерната при СОШ д. Восточный</t>
  </si>
  <si>
    <t>Объединение двух детских садов № 20 и 21</t>
  </si>
  <si>
    <t>5.6</t>
  </si>
  <si>
    <t>5.7</t>
  </si>
  <si>
    <t>5.8</t>
  </si>
  <si>
    <t>Реорганизация МОБУ д. Саитовский в форме присоединения его филиала в ДОУ д. Петропавловка к СОШ д. Саитовский</t>
  </si>
  <si>
    <t>Реорганизация МОБУ СОШ д. Нордовка, путем присоединения ДОУ Нордовка и ДОУ д. Дмитриевка</t>
  </si>
  <si>
    <t>Реорганизация МОБУ д. Первомайская в форме присоединения его филиала ДОУ д. Аптраково к СОШ д. Сарышево</t>
  </si>
  <si>
    <t>5.9</t>
  </si>
  <si>
    <t>5.10</t>
  </si>
  <si>
    <t>11.2</t>
  </si>
  <si>
    <t>11.3</t>
  </si>
  <si>
    <t>11.4</t>
  </si>
  <si>
    <t>11.5</t>
  </si>
  <si>
    <t>11.6</t>
  </si>
  <si>
    <t>11.7</t>
  </si>
  <si>
    <t>11.8</t>
  </si>
  <si>
    <t>11.9</t>
  </si>
  <si>
    <t>11.10</t>
  </si>
  <si>
    <t>12.1</t>
  </si>
  <si>
    <t>12.2</t>
  </si>
  <si>
    <t>12.3</t>
  </si>
  <si>
    <t>12.4</t>
  </si>
  <si>
    <t>3.1</t>
  </si>
  <si>
    <t>3.2</t>
  </si>
  <si>
    <t>3.3</t>
  </si>
  <si>
    <t>3.4</t>
  </si>
  <si>
    <t>3.5</t>
  </si>
  <si>
    <t>4.1</t>
  </si>
  <si>
    <t>4.2</t>
  </si>
  <si>
    <t>4.3</t>
  </si>
  <si>
    <t>5.1</t>
  </si>
  <si>
    <t>5.2</t>
  </si>
  <si>
    <t>6.1</t>
  </si>
  <si>
    <t>6.2</t>
  </si>
  <si>
    <t>6.3</t>
  </si>
  <si>
    <t>6.4</t>
  </si>
  <si>
    <t>7.1</t>
  </si>
  <si>
    <t>8.1</t>
  </si>
  <si>
    <t>8.2</t>
  </si>
  <si>
    <t>8.3</t>
  </si>
  <si>
    <t>9.1</t>
  </si>
  <si>
    <t>9.2</t>
  </si>
  <si>
    <t>11.1</t>
  </si>
  <si>
    <t>10.1</t>
  </si>
  <si>
    <t>10.2</t>
  </si>
  <si>
    <t>3.6</t>
  </si>
  <si>
    <t>3.7</t>
  </si>
  <si>
    <t>3.8</t>
  </si>
  <si>
    <t>3.9</t>
  </si>
  <si>
    <t>3.10</t>
  </si>
  <si>
    <t>3.11</t>
  </si>
  <si>
    <t>3.12</t>
  </si>
  <si>
    <t>4.4</t>
  </si>
  <si>
    <t>4.5</t>
  </si>
  <si>
    <t>4.6</t>
  </si>
  <si>
    <t>5.3</t>
  </si>
  <si>
    <t>5.3.1.1</t>
  </si>
  <si>
    <t>5.3.1.2</t>
  </si>
  <si>
    <t>5.3.2.1</t>
  </si>
  <si>
    <t>5.3.2.2</t>
  </si>
  <si>
    <t>5.3.2.3</t>
  </si>
  <si>
    <t>5.3.2.4</t>
  </si>
  <si>
    <t>5.3.2.5</t>
  </si>
  <si>
    <t>5.3.3.1</t>
  </si>
  <si>
    <t>5.3.4.1</t>
  </si>
  <si>
    <t>5.3.4.2</t>
  </si>
  <si>
    <t>5.3.4.3</t>
  </si>
  <si>
    <t>5.3.4.4</t>
  </si>
  <si>
    <t>5.4</t>
  </si>
  <si>
    <t>5.5</t>
  </si>
  <si>
    <t>7.2</t>
  </si>
  <si>
    <t>7.3</t>
  </si>
  <si>
    <t>7.4</t>
  </si>
  <si>
    <t>7.6</t>
  </si>
  <si>
    <t>7.6.1</t>
  </si>
  <si>
    <t>7.6.1.1</t>
  </si>
  <si>
    <t>7.6.1.2</t>
  </si>
  <si>
    <t>7.6.1.3</t>
  </si>
  <si>
    <t>7.6.2</t>
  </si>
  <si>
    <t>7.6.3</t>
  </si>
  <si>
    <t>7.6.4</t>
  </si>
  <si>
    <t>7.6.5</t>
  </si>
  <si>
    <t>7.7</t>
  </si>
  <si>
    <t>7.8</t>
  </si>
  <si>
    <t>7.9</t>
  </si>
  <si>
    <t>7.10</t>
  </si>
  <si>
    <t>7.11</t>
  </si>
  <si>
    <t>7.12</t>
  </si>
  <si>
    <t>7.13</t>
  </si>
  <si>
    <t>7.14</t>
  </si>
  <si>
    <t>7.15</t>
  </si>
  <si>
    <t>9.3</t>
  </si>
  <si>
    <t>10.3</t>
  </si>
  <si>
    <t>10.4</t>
  </si>
  <si>
    <t>10.5</t>
  </si>
  <si>
    <t>11.11</t>
  </si>
  <si>
    <t>Создание централизованных бухгалтерий для ведения бухгалтерского учета бюджетов сельских поселений</t>
  </si>
  <si>
    <t>Разработка нормативов обслуживания (на душу населения, на работников и т.п.) для учреждений культуры, образования, спорта, молодежной политики, МБУ ИКЦ, МКУ ЕДДС</t>
  </si>
  <si>
    <t>Развитие мало затратных форм предоставления дошкольного образования - семейных групп и групп краткосрочного пребывания детей, финансируемых в части заработной платы педагогических работников и учебных расходов за счет субвенции из бюджета РБ;</t>
  </si>
  <si>
    <t>Оптимизация учреждений (структурных подразделений) и должностей специалистов, оказывающих непрофильные муниципальные услуги, выполняющих непрофильные работы, или услуги (работы), мало востребованные населением</t>
  </si>
  <si>
    <t>Сокращение административно-управленческого персонала в учреждениях дополнительного образования в сфере культуры</t>
  </si>
  <si>
    <t>Внесение предложений по финансовому обеспечению учреждений физкультуры и спорта на основании субсидий на выполнение работ по содержанию имущества учреждений, количество основного персонала определять в зависимости от объемов оказываемых платных услуг</t>
  </si>
  <si>
    <t>Повышение качества предоставляемых услуг, повышение эффективности бюджетных расходов. Увеличение доходов от предпринимательской и иной приносящей доход деятельности</t>
  </si>
  <si>
    <t>Итого по учреждениям физкультуры и спорта</t>
  </si>
  <si>
    <t>Строительство (реконструкция) которых необходимо приостановить</t>
  </si>
  <si>
    <t>Строительство (реконструкция) которые следует продолжить с привлечением средств частных инвесторов на условиях МЧП</t>
  </si>
  <si>
    <t>Для принятия решения о включении муниципальных объектов в республиканскую адресную инвестиционную программу необходимо:                   1) предусмотреть в местных бюджетах бюджетных ассигнований на исполнение соответствующих расходных обязательств;                                                                    2) утверждение муниципальных программ, предусматривающих финансирование данных объектов за счет средств местных бюджетов;                           3) утверждение проектной документацией (с положительным заключением о достоверности определения сметной стоимости объекта капитального строительства)</t>
  </si>
  <si>
    <t>Участие в республиканских программах по содержанию, ремонту, реконструкции автомобильных дорог общего пользования</t>
  </si>
  <si>
    <t>Реализация сверхнормативного имущества в муниципальных учреждениях</t>
  </si>
  <si>
    <t>Инвентаризация договоров на освещение деятельности органов власти, распространению социально значимой информации на телевидении и внесение в них изменений в части определения количества часов вещания и их стоимости с целью сокращения расходов бюджета</t>
  </si>
  <si>
    <t>Строительство (реконструкция) которых следует продолжить с привлечением средств частных инвесторов на условиях МЧП</t>
  </si>
  <si>
    <t>Ликвидация убыточного муниципального унитарного предприятия "Автотранспортник", по другим МУПам - обеспечение безубыточной работы.</t>
  </si>
  <si>
    <t xml:space="preserve">Управляющий делами </t>
  </si>
  <si>
    <t>Ежеквартальное предоставление информации в Минфин РБ о содержании органов местного самоуправления</t>
  </si>
  <si>
    <t>2016 год, всего</t>
  </si>
  <si>
    <t>в том числе учтено в бюджете на 2018 год</t>
  </si>
  <si>
    <t>2018 год</t>
  </si>
  <si>
    <t>Сокращение бюджетных расходов на содержание органов местного самоуправления. По согласованию с Администрацией Главы Республики Башкортостан</t>
  </si>
  <si>
    <t>2016-2018 годы</t>
  </si>
  <si>
    <t>2 квартал 2015 года. Ежегодно</t>
  </si>
  <si>
    <t>4 квартал 2014г. Постоянно</t>
  </si>
  <si>
    <t>декабрь 2014 года. Ежегодно</t>
  </si>
  <si>
    <t>Постоянно</t>
  </si>
  <si>
    <t>2016-2018</t>
  </si>
  <si>
    <t>4.7</t>
  </si>
  <si>
    <t>4.8</t>
  </si>
  <si>
    <t>Приведение категории льготников по обеспечению питанием в сфере образования в соответствие с категориями, установленными пунктом 3 статьи 65 Федерального закона № 273-ФЗ "Об образовании в Российской Федерации"</t>
  </si>
  <si>
    <t>Сокращение бюджетного финансирования, увеличение расходов за счет внебюджетной деятельности</t>
  </si>
  <si>
    <t>Сокращение неэффективных расходов</t>
  </si>
  <si>
    <t>Повышение качества услуг</t>
  </si>
  <si>
    <t>Мероприятие осуществлено в 2015 году</t>
  </si>
  <si>
    <t>7,5,</t>
  </si>
  <si>
    <t>Проведение работ по снижению стоимости работ на 1 км дорог</t>
  </si>
  <si>
    <t>8.4.</t>
  </si>
  <si>
    <t>9. Мероприятия направленные на повышение эффективности работы предприятий жилищно-коммунального хозяйства, обеспечивающие сокращение субсидий из бюджета, а также на оптимизацию расходов в сфере ЖКХ</t>
  </si>
  <si>
    <t>9.4</t>
  </si>
  <si>
    <t>9.5</t>
  </si>
  <si>
    <t>10. Мероприятия по управлению инвестициями, капитальными вложениями и дорожным хозяйством</t>
  </si>
  <si>
    <t>10.6</t>
  </si>
  <si>
    <t>10.7</t>
  </si>
  <si>
    <t>10.8</t>
  </si>
  <si>
    <t>10.9</t>
  </si>
  <si>
    <t>10.10</t>
  </si>
  <si>
    <t>10.11</t>
  </si>
  <si>
    <t>Итого по разделу 9</t>
  </si>
  <si>
    <t>11. Оптимизация и повышение эффективности работы муниципальных унитарных предприятий</t>
  </si>
  <si>
    <t>11.12</t>
  </si>
  <si>
    <t>11.13</t>
  </si>
  <si>
    <t>11.14</t>
  </si>
  <si>
    <t>11.15</t>
  </si>
  <si>
    <t>11.16</t>
  </si>
  <si>
    <t>11.17</t>
  </si>
  <si>
    <t>11.18</t>
  </si>
  <si>
    <t>12.Иные предложения</t>
  </si>
  <si>
    <t>12.2.1.</t>
  </si>
  <si>
    <t>12.2.2.</t>
  </si>
  <si>
    <t>12.2.3</t>
  </si>
  <si>
    <t>Реализация инвестиционных проектов с привлечением частных инвестиций, внедрение проектов муниципального частного партнерства</t>
  </si>
  <si>
    <t>И.Р. Мулюков</t>
  </si>
  <si>
    <t>Объемы необеспеченных первоочередных расходных обязательств</t>
  </si>
  <si>
    <t>7.16</t>
  </si>
  <si>
    <t xml:space="preserve">Принятие муниципальных нормативных актов в части разработки порядка определения цены продажи и оплаты земельных участков, находящихся в муниципальной собственности муниципального образования, собственниками зданий, строений и сооружений, расположенных на таких земельных участках </t>
  </si>
  <si>
    <t>Оптимизация расходов на организацию и проведение праздничных и досуговых мероприятий</t>
  </si>
  <si>
    <t>Обеспечение темпов роста поступлений налогов на совокупный доход не ниже среднего темпа роста по республике (104,7%)</t>
  </si>
  <si>
    <t>Обеспечение темпов роста поступлений неналоговых доходов не ниже среднего темпа роста по республике (131,2%)</t>
  </si>
  <si>
    <t>Обеспечение занятости трудоспособного населения</t>
  </si>
  <si>
    <t>Организация мониторинга численности населения занятого в экономике, в том числе среди трудоспособного населения</t>
  </si>
  <si>
    <t>Проведение оценки эффективности установленных пониженных ставок и льгот по арендным платежам за земельные участки и муниципальное имущество</t>
  </si>
  <si>
    <t>оценка выпадающих доходов бюджета и эффективности установленных пониженных ставок и льгот по арендным платежам за земельные участки и муниципальное имущество</t>
  </si>
  <si>
    <t>Активизация муниципального земельного контроля в целях выявления нарушений земельного законодательства при недропользовании</t>
  </si>
  <si>
    <t>Организация проведения рейдовых проверок по местам разработки карьеров и добычи общераспространенных полезных ископаемых в целях выявления нарушений действующего законодательства в сфере недропользования</t>
  </si>
  <si>
    <t>проведение разъяснительной работы по повышению гражданской активности в самообложении</t>
  </si>
  <si>
    <t>организация контроля, учета и оценки эффективности использования средств самообложения граждан</t>
  </si>
  <si>
    <t>Организация мониторинга численности субъектов малого бизнеса, в том числе налогоплательщиков ЕНВД, УСН, ЕСХН, патента</t>
  </si>
  <si>
    <t>Обеспечение роста численности налогоплательщиков, уплачивающих налоги по специальным режимам</t>
  </si>
  <si>
    <t>в том числе учтено в бюджете на 2017 год</t>
  </si>
  <si>
    <t>Итого по разделу  Оптимизация и повышение эффективности работы муниципальных унитарных предприятий</t>
  </si>
  <si>
    <t>анализ состояния расчетов с бюджетом по договорам аренды, заключенным на льготных условиях</t>
  </si>
  <si>
    <t>Совершенствование самообложения на территории муниципального образования</t>
  </si>
  <si>
    <t>обеспечение соблюдения норм законодательства в части введения самообложения</t>
  </si>
  <si>
    <t xml:space="preserve">Сокращение бюджетных расходов на содержание органов местного самоуправления. Укрупнение двух сельских поселений численностью менее 1 500 чел. путем присоединения планируется после согласования с Администрацией Главы Республики Башкортостан. </t>
  </si>
  <si>
    <t>Объемы выпадающих доходов коммунальных организаций на территории муниципального района</t>
  </si>
  <si>
    <t>в 2015 году создано одного  учреждение путем слияния двух учреждений дополнительного образования детей в сфере культуры ("МБОУ ДОД ДХШ "Воскресенское", МАОУ ДОД ДШИ № 1 г. Мелеуз)</t>
  </si>
  <si>
    <t>в 2015 году :                                          1. Сокращено 2,5 ед.                                2. на 01.03.2015 года структура архивного отдела Администрации муниципального района Мелеузовский район Республики Башкортостан приведена в соответствии с Постановлением Правительства Республики Башкортостан от 13.09.2013 г.  По состоянию на 01.01.2016 года структура органов местного самоуправления приведена в соответствие</t>
  </si>
  <si>
    <t>Распоряжение главы Ажминистрации предусматривает сокращение лимита, в денежном выражении экономия по услугам связи составит 36 тыс.руб., по ГСМ - 164 тыс.руб.</t>
  </si>
  <si>
    <t xml:space="preserve">Принято постановление главы Администрцаии муниципального района Мелеузовский район Республики Башкортостан </t>
  </si>
  <si>
    <t>С переводом сотрудников на работу по договорам ГПХ планируется сокращение расходов на выплату заработной платы. Сэкономленная сумма будет направлена на повышение зарплаты основного персонала. По трудовому договору продолжат работать 4 сотрудника.</t>
  </si>
  <si>
    <t>Сокращена штатная численность на 10 единиц  (психолог и специалисты по работе с молодежью с 18 до 8 единиц)</t>
  </si>
  <si>
    <t xml:space="preserve">С переводом сотрудников на работу по договорам ГПХ плвнируется сокращение расходов на оплату труда. сэкономленная сумма будет направлена на повышение зарплаты основного персонала. </t>
  </si>
  <si>
    <t xml:space="preserve">По состоянию на 01.01.2016 года на территории муниципального района Мелеузовский район Республики Башкортостан централизованная система учета и отчетности осуществляется в сфере образования, культуры, молодежной политики.  </t>
  </si>
  <si>
    <t>2015 год (отчет)</t>
  </si>
  <si>
    <t>1.1.</t>
  </si>
  <si>
    <t>1.1.1.</t>
  </si>
  <si>
    <t>1.1.2.</t>
  </si>
  <si>
    <t xml:space="preserve">Обеспечение темпов роста поступленийне ниже среднего темпа роста по республике </t>
  </si>
  <si>
    <t>1.1.3.</t>
  </si>
  <si>
    <t>1.2.</t>
  </si>
  <si>
    <t>1.2.1.</t>
  </si>
  <si>
    <t>1.2.2.</t>
  </si>
  <si>
    <t>1.2.3.</t>
  </si>
  <si>
    <t>1.3.</t>
  </si>
  <si>
    <t>1.3.1.</t>
  </si>
  <si>
    <t>выпадающие доходы в связи с ликвидацией МУП "Автостоянка", МУП "Автотранспортник" и др., исключения из налогооблагаемой базы по земельному налогу общего имущества многоквартирных домов</t>
  </si>
  <si>
    <t>1.3.2.</t>
  </si>
  <si>
    <t xml:space="preserve">Принятие мер по расширению налогооблагаемой базы 
</t>
  </si>
  <si>
    <t>2.1.</t>
  </si>
  <si>
    <t>Развития производства и создания новых рабочих мест</t>
  </si>
  <si>
    <t>2.1.1.</t>
  </si>
  <si>
    <t>2.1.2.</t>
  </si>
  <si>
    <t>2017-2018</t>
  </si>
  <si>
    <t>2.2.</t>
  </si>
  <si>
    <t>2.2.1.</t>
  </si>
  <si>
    <t>2.2.2.</t>
  </si>
  <si>
    <t xml:space="preserve">Обеспечение роста занятости трудоспособного населения
(на  249 человек);
</t>
  </si>
  <si>
    <t>2.2.3.</t>
  </si>
  <si>
    <t>Снижение количества официально зарегистрированных безработных (на 9 человек).</t>
  </si>
  <si>
    <t>3.1.</t>
  </si>
  <si>
    <t>3.2.</t>
  </si>
  <si>
    <t>3.3.</t>
  </si>
  <si>
    <t>3.4.</t>
  </si>
  <si>
    <t>3.5.</t>
  </si>
  <si>
    <t>4.1.</t>
  </si>
  <si>
    <t>4.2.</t>
  </si>
  <si>
    <t>4.3.</t>
  </si>
  <si>
    <t>4.4.</t>
  </si>
  <si>
    <t>Организация мониторинга достижения плановых показателей работы комиссии по легализации объектов налогообложения</t>
  </si>
  <si>
    <t>Поступление дополнительных  доходов не менее 2% от суммы налоговых и неналоговых доходов в местный бюджет</t>
  </si>
  <si>
    <t>5.1.</t>
  </si>
  <si>
    <t>5.2.</t>
  </si>
  <si>
    <t>6.1.</t>
  </si>
  <si>
    <t>6.2.</t>
  </si>
  <si>
    <t>6.3.</t>
  </si>
  <si>
    <t>6.4.</t>
  </si>
  <si>
    <t>8.1.</t>
  </si>
  <si>
    <t>8.1.1.</t>
  </si>
  <si>
    <t>8.1.2.</t>
  </si>
  <si>
    <t>8.1.3.</t>
  </si>
  <si>
    <t>8.2.</t>
  </si>
  <si>
    <t>8.3.</t>
  </si>
  <si>
    <t>8.3.1.</t>
  </si>
  <si>
    <t>организация и ведение реестра заключенных на льготных условиях договоров аренды</t>
  </si>
  <si>
    <t>8.3.2.</t>
  </si>
  <si>
    <t>8.3.3.</t>
  </si>
  <si>
    <t>Реализация Соглашения заключенного с Управлением Росреестра по Республике Башкортостан о взаимодействии между органом, осуществляющим государственный земельный надзор и органом, осуществляющим муниципальный земельный контроль</t>
  </si>
  <si>
    <t>8.5.</t>
  </si>
  <si>
    <t>8.6.</t>
  </si>
  <si>
    <t>8.7.</t>
  </si>
  <si>
    <t>Осуществление органами муниципального контроля Республики Башкортостан проверок, осмотров (обследований) земельных участков во взаимодействии с контрольно-надзорными органами по выявлению нарушений в части использования земель не по целевому назначению и разрешенному использованию, выявлению самовольного занятия земельных участков или части земельных участков, в том числе использования земельного участка лицом, не имеющим предусмотренных законодательством Российской Федерации прав на земельный участок, выявлению бесхозяйных объектов недвижимости</t>
  </si>
  <si>
    <t>9.1.</t>
  </si>
  <si>
    <t>9.2.</t>
  </si>
  <si>
    <t>9.3.</t>
  </si>
  <si>
    <t>оценка возможности изменения коэфициента к2</t>
  </si>
  <si>
    <t>10.1.</t>
  </si>
  <si>
    <t>10.2.</t>
  </si>
  <si>
    <t>11.1.</t>
  </si>
  <si>
    <t>11.2.</t>
  </si>
  <si>
    <t>Усиление земельного контроля за целевым использованием земель...</t>
  </si>
  <si>
    <t>12.1.</t>
  </si>
  <si>
    <t>12.2.</t>
  </si>
  <si>
    <t>13.1.</t>
  </si>
  <si>
    <t>13.2.</t>
  </si>
  <si>
    <t>изучение передового опыта самообложения граждан муниципальных образований других субъектов Российской Федерации</t>
  </si>
  <si>
    <t>13.3.</t>
  </si>
  <si>
    <t>13.4.</t>
  </si>
  <si>
    <t>Организация встреч с малым бизнесом по вопросам развития экономики и росту поступлениий в бюджет</t>
  </si>
  <si>
    <t>Проведение разъяснительной работы по видам деятельности, подпадающим под налогообложение по специальным налоговым режимам</t>
  </si>
  <si>
    <t>в том числе на 2016-2018 годы</t>
  </si>
  <si>
    <t>котрольный показатель 210 млн (10%)</t>
  </si>
  <si>
    <t>3.13</t>
  </si>
  <si>
    <t>Централизация бухгалтерского учета в управлении сельского хозяйства</t>
  </si>
  <si>
    <t>11.19</t>
  </si>
  <si>
    <t>Проведение меропритяий по реорганизации в форме присоединения следующих МУП: 1. МУП "Проектно-сметная группа" к МУП "Стройзаказчик"; 2. МУП "Землемер" к МУП "Архитектурно-планировочное бюро</t>
  </si>
  <si>
    <t>Реформирования МУПов путем приватизации (если является коммерчески эффективным) или ликвидации (если деятельность будет признана дублирующей или ненужной) Вывод на безубыточный режим работы муниципальных унитарных предприятий: МУП "Тепловые сети", МУП "Автотранспортник"</t>
  </si>
  <si>
    <t xml:space="preserve">Внесение предложений по преобразованию МУП "Центральный рынок", МУП "Парк культуры и отдыха Слава"", МУП "Зеленое хозяйство в организации иных организационно-правовых форм </t>
  </si>
  <si>
    <t>5.3.4.5</t>
  </si>
  <si>
    <t>Централизация бухгалтерского учета в учреждениях физкультуры  спорта</t>
  </si>
  <si>
    <t>Организация работы по участию муниципальных образований Мелеузовского района в программе поддержки местных инициатив с учетом привлечения средств граждан и спонсоров для решения вопросов местного значения</t>
  </si>
  <si>
    <t xml:space="preserve">Приложение 1
к постановлению главы Администрации  
муниципального района Мелеузовский район Республики Башкортостан 
от _____________________года № _____     </t>
  </si>
  <si>
    <t xml:space="preserve">Передача в негосударственную сферу на аутсорсинг непрофильных (обеспечивающих) функций муниципальных учреждений </t>
  </si>
  <si>
    <t>Закупка услуг по эксплуатации, уборке и охране зданий и помещений муниципальных учреждений, услуг, связанных с осуществлением иных непрофильных функций (услуги по питанию, уходу за мягким инвентарем) в негосударственную сферу: 1 января 2017 года - 19 %, 1 апреля 2017 года - 51 %, 1 июля 2017 года - 100 %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</si>
</sst>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3" x14ac:knownFonts="1">
    <font>
      <sz val="11"/>
      <color theme="1"/>
      <name val="Calibri"/>
      <family val="2"/>
      <charset val="204"/>
      <scheme val="minor"/>
    </font>
    <font>
      <sz val="10"/>
      <name val="Arial Cyr"/>
      <charset val="204"/>
    </font>
    <font>
      <sz val="10"/>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1"/>
      <color indexed="8"/>
      <name val="Calibri"/>
      <family val="2"/>
      <charset val="204"/>
    </font>
    <font>
      <b/>
      <sz val="11"/>
      <color indexed="9"/>
      <name val="Calibri"/>
      <family val="2"/>
      <charset val="204"/>
    </font>
    <font>
      <b/>
      <sz val="18"/>
      <color indexed="62"/>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8"/>
      <name val="Calibri"/>
      <family val="2"/>
      <charset val="204"/>
    </font>
    <font>
      <sz val="11"/>
      <color theme="1"/>
      <name val="Calibri"/>
      <family val="2"/>
      <scheme val="minor"/>
    </font>
    <font>
      <sz val="12"/>
      <name val="Times New Roman"/>
      <family val="1"/>
      <charset val="204"/>
    </font>
    <font>
      <sz val="16"/>
      <name val="Times New Roman"/>
      <family val="1"/>
      <charset val="204"/>
    </font>
    <font>
      <sz val="13"/>
      <name val="Times New Roman"/>
      <family val="1"/>
      <charset val="204"/>
    </font>
    <font>
      <b/>
      <sz val="12"/>
      <name val="Times New Roman"/>
      <family val="1"/>
      <charset val="204"/>
    </font>
    <font>
      <sz val="24"/>
      <name val="Times New Roman"/>
      <family val="1"/>
      <charset val="204"/>
    </font>
    <font>
      <i/>
      <sz val="12"/>
      <name val="Times New Roman"/>
      <family val="1"/>
      <charset val="204"/>
    </font>
    <font>
      <i/>
      <sz val="13"/>
      <name val="Times New Roman"/>
      <family val="1"/>
      <charset val="204"/>
    </font>
    <font>
      <i/>
      <sz val="10"/>
      <name val="Times New Roman"/>
      <family val="1"/>
      <charset val="204"/>
    </font>
    <font>
      <b/>
      <sz val="13"/>
      <name val="Times New Roman"/>
      <family val="1"/>
      <charset val="204"/>
    </font>
    <font>
      <b/>
      <i/>
      <sz val="13"/>
      <name val="Times New Roman"/>
      <family val="1"/>
      <charset val="204"/>
    </font>
    <font>
      <b/>
      <sz val="10"/>
      <name val="Times New Roman"/>
      <family val="1"/>
      <charset val="204"/>
    </font>
  </fonts>
  <fills count="19">
    <fill>
      <patternFill patternType="none"/>
    </fill>
    <fill>
      <patternFill patternType="gray125"/>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27"/>
      </patternFill>
    </fill>
    <fill>
      <patternFill patternType="solid">
        <fgColor indexed="44"/>
      </patternFill>
    </fill>
    <fill>
      <patternFill patternType="solid">
        <fgColor indexed="22"/>
      </patternFill>
    </fill>
    <fill>
      <patternFill patternType="solid">
        <fgColor indexed="29"/>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44">
    <xf numFmtId="0" fontId="0" fillId="0" borderId="0"/>
    <xf numFmtId="0" fontId="3" fillId="2"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7" borderId="0" applyNumberFormat="0" applyBorder="0" applyAlignment="0" applyProtection="0"/>
    <xf numFmtId="0" fontId="3" fillId="4"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4" borderId="0" applyNumberFormat="0" applyBorder="0" applyAlignment="0" applyProtection="0"/>
    <xf numFmtId="0" fontId="4" fillId="12"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4" fillId="4"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5" fillId="4" borderId="1" applyNumberFormat="0" applyAlignment="0" applyProtection="0"/>
    <xf numFmtId="0" fontId="6" fillId="2" borderId="2" applyNumberFormat="0" applyAlignment="0" applyProtection="0"/>
    <xf numFmtId="0" fontId="7" fillId="2" borderId="1" applyNumberFormat="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17" borderId="7" applyNumberFormat="0" applyAlignment="0" applyProtection="0"/>
    <xf numFmtId="0" fontId="13" fillId="0" borderId="0" applyNumberFormat="0" applyFill="0" applyBorder="0" applyAlignment="0" applyProtection="0"/>
    <xf numFmtId="0" fontId="14" fillId="11" borderId="0" applyNumberFormat="0" applyBorder="0" applyAlignment="0" applyProtection="0"/>
    <xf numFmtId="0" fontId="21" fillId="0" borderId="0"/>
    <xf numFmtId="0" fontId="1" fillId="0" borderId="0"/>
    <xf numFmtId="0" fontId="15" fillId="3" borderId="0" applyNumberFormat="0" applyBorder="0" applyAlignment="0" applyProtection="0"/>
    <xf numFmtId="0" fontId="16" fillId="0" borderId="0" applyNumberFormat="0" applyFill="0" applyBorder="0" applyAlignment="0" applyProtection="0"/>
    <xf numFmtId="0" fontId="2" fillId="6" borderId="8" applyNumberFormat="0" applyFont="0" applyAlignment="0" applyProtection="0"/>
    <xf numFmtId="0" fontId="17" fillId="0" borderId="9" applyNumberFormat="0" applyFill="0" applyAlignment="0" applyProtection="0"/>
    <xf numFmtId="0" fontId="18" fillId="0" borderId="0" applyNumberFormat="0" applyFill="0" applyBorder="0" applyAlignment="0" applyProtection="0"/>
    <xf numFmtId="0" fontId="19" fillId="5" borderId="0" applyNumberFormat="0" applyBorder="0" applyAlignment="0" applyProtection="0"/>
  </cellStyleXfs>
  <cellXfs count="92">
    <xf numFmtId="0" fontId="0" fillId="0" borderId="0" xfId="0"/>
    <xf numFmtId="0" fontId="22" fillId="18" borderId="0" xfId="0" applyFont="1" applyFill="1" applyAlignment="1">
      <alignment horizontal="center" vertical="center" wrapText="1"/>
    </xf>
    <xf numFmtId="0" fontId="22" fillId="18" borderId="0" xfId="0" applyFont="1" applyFill="1" applyBorder="1" applyAlignment="1">
      <alignment horizontal="left" vertical="center"/>
    </xf>
    <xf numFmtId="0" fontId="22" fillId="18" borderId="0" xfId="0" applyFont="1" applyFill="1" applyAlignment="1">
      <alignment horizontal="left" vertical="center"/>
    </xf>
    <xf numFmtId="0" fontId="22" fillId="18" borderId="11" xfId="0" applyFont="1" applyFill="1" applyBorder="1" applyAlignment="1">
      <alignment vertical="center" wrapText="1"/>
    </xf>
    <xf numFmtId="0" fontId="22" fillId="18" borderId="0" xfId="0" applyFont="1" applyFill="1" applyAlignment="1">
      <alignment horizontal="center" vertical="center"/>
    </xf>
    <xf numFmtId="0" fontId="24" fillId="18" borderId="0" xfId="0" applyFont="1" applyFill="1" applyAlignment="1">
      <alignment horizontal="center" vertical="center"/>
    </xf>
    <xf numFmtId="4" fontId="22" fillId="18" borderId="12" xfId="0" applyNumberFormat="1" applyFont="1" applyFill="1" applyBorder="1" applyAlignment="1">
      <alignment horizontal="center" vertical="center" wrapText="1"/>
    </xf>
    <xf numFmtId="4" fontId="25" fillId="18" borderId="12" xfId="0" applyNumberFormat="1" applyFont="1" applyFill="1" applyBorder="1" applyAlignment="1">
      <alignment horizontal="center" vertical="center" wrapText="1"/>
    </xf>
    <xf numFmtId="4" fontId="22" fillId="18" borderId="12" xfId="0" applyNumberFormat="1" applyFont="1" applyFill="1" applyBorder="1" applyAlignment="1">
      <alignment horizontal="left" vertical="center" wrapText="1"/>
    </xf>
    <xf numFmtId="0" fontId="25" fillId="18" borderId="0" xfId="0" applyFont="1" applyFill="1" applyBorder="1" applyAlignment="1">
      <alignment horizontal="left" vertical="center"/>
    </xf>
    <xf numFmtId="0" fontId="25" fillId="18" borderId="0" xfId="0" applyFont="1" applyFill="1" applyAlignment="1">
      <alignment horizontal="left" vertical="center"/>
    </xf>
    <xf numFmtId="0" fontId="22" fillId="18" borderId="12" xfId="0" applyFont="1" applyFill="1" applyBorder="1" applyAlignment="1">
      <alignment vertical="center" wrapText="1"/>
    </xf>
    <xf numFmtId="0" fontId="22" fillId="18" borderId="0" xfId="0" applyFont="1" applyFill="1" applyBorder="1" applyAlignment="1">
      <alignment horizontal="left" vertical="center" wrapText="1"/>
    </xf>
    <xf numFmtId="2" fontId="22" fillId="18" borderId="12" xfId="0" applyNumberFormat="1" applyFont="1" applyFill="1" applyBorder="1" applyAlignment="1">
      <alignment horizontal="left" vertical="center" wrapText="1"/>
    </xf>
    <xf numFmtId="0" fontId="22" fillId="18" borderId="0" xfId="0" applyFont="1" applyFill="1" applyBorder="1" applyAlignment="1">
      <alignment horizontal="center" vertical="center" wrapText="1"/>
    </xf>
    <xf numFmtId="0" fontId="22" fillId="18" borderId="0" xfId="0" applyFont="1" applyFill="1" applyBorder="1" applyAlignment="1">
      <alignment horizontal="center" vertical="center"/>
    </xf>
    <xf numFmtId="2" fontId="22" fillId="18" borderId="0" xfId="0" applyNumberFormat="1" applyFont="1" applyFill="1" applyBorder="1" applyAlignment="1">
      <alignment horizontal="center" vertical="center" wrapText="1"/>
    </xf>
    <xf numFmtId="2" fontId="22" fillId="18" borderId="0" xfId="0" applyNumberFormat="1" applyFont="1" applyFill="1" applyAlignment="1">
      <alignment horizontal="center" vertical="center"/>
    </xf>
    <xf numFmtId="4" fontId="25" fillId="18" borderId="12" xfId="0" applyNumberFormat="1" applyFont="1" applyFill="1" applyBorder="1" applyAlignment="1">
      <alignment horizontal="left" vertical="center" wrapText="1"/>
    </xf>
    <xf numFmtId="49" fontId="26" fillId="18" borderId="0" xfId="0" applyNumberFormat="1" applyFont="1" applyFill="1" applyAlignment="1">
      <alignment vertical="center"/>
    </xf>
    <xf numFmtId="0" fontId="26" fillId="18" borderId="0" xfId="0" applyFont="1" applyFill="1" applyAlignment="1">
      <alignment horizontal="left" vertical="center" wrapText="1"/>
    </xf>
    <xf numFmtId="0" fontId="26" fillId="18" borderId="0" xfId="0" applyFont="1" applyFill="1" applyBorder="1" applyAlignment="1">
      <alignment horizontal="left" vertical="center"/>
    </xf>
    <xf numFmtId="0" fontId="26" fillId="18" borderId="0" xfId="0" applyFont="1" applyFill="1" applyAlignment="1">
      <alignment horizontal="left" vertical="center"/>
    </xf>
    <xf numFmtId="49" fontId="22" fillId="18" borderId="0" xfId="0" applyNumberFormat="1" applyFont="1" applyFill="1" applyAlignment="1">
      <alignment horizontal="left" vertical="center"/>
    </xf>
    <xf numFmtId="49" fontId="22" fillId="18" borderId="12" xfId="0" applyNumberFormat="1" applyFont="1" applyFill="1" applyBorder="1" applyAlignment="1">
      <alignment horizontal="left" vertical="center" wrapText="1"/>
    </xf>
    <xf numFmtId="49" fontId="22" fillId="18" borderId="12" xfId="0" applyNumberFormat="1" applyFont="1" applyFill="1" applyBorder="1" applyAlignment="1">
      <alignment vertical="center" wrapText="1"/>
    </xf>
    <xf numFmtId="49" fontId="22" fillId="18" borderId="12" xfId="0" applyNumberFormat="1" applyFont="1" applyFill="1" applyBorder="1" applyAlignment="1">
      <alignment horizontal="left" vertical="center"/>
    </xf>
    <xf numFmtId="0" fontId="25" fillId="18" borderId="0" xfId="0" applyFont="1" applyFill="1" applyAlignment="1">
      <alignment horizontal="left" vertical="center" wrapText="1"/>
    </xf>
    <xf numFmtId="0" fontId="22" fillId="18" borderId="14" xfId="0" applyFont="1" applyFill="1" applyBorder="1" applyAlignment="1">
      <alignment horizontal="center" vertical="center" wrapText="1"/>
    </xf>
    <xf numFmtId="0" fontId="22" fillId="18" borderId="17" xfId="0" applyFont="1" applyFill="1" applyBorder="1" applyAlignment="1">
      <alignment horizontal="center" vertical="center" wrapText="1"/>
    </xf>
    <xf numFmtId="14" fontId="27" fillId="18" borderId="12" xfId="0" applyNumberFormat="1" applyFont="1" applyFill="1" applyBorder="1" applyAlignment="1">
      <alignment horizontal="center" vertical="center" wrapText="1"/>
    </xf>
    <xf numFmtId="0" fontId="28" fillId="18" borderId="12" xfId="0" applyFont="1" applyFill="1" applyBorder="1" applyAlignment="1">
      <alignment horizontal="left" vertical="top" wrapText="1"/>
    </xf>
    <xf numFmtId="0" fontId="29" fillId="18" borderId="12" xfId="0" applyFont="1" applyFill="1" applyBorder="1" applyAlignment="1">
      <alignment horizontal="left" vertical="top" wrapText="1"/>
    </xf>
    <xf numFmtId="4" fontId="22" fillId="18" borderId="16" xfId="0" applyNumberFormat="1" applyFont="1" applyFill="1" applyBorder="1" applyAlignment="1">
      <alignment horizontal="left" vertical="center" wrapText="1"/>
    </xf>
    <xf numFmtId="49" fontId="26" fillId="18" borderId="0" xfId="0" applyNumberFormat="1" applyFont="1" applyFill="1" applyAlignment="1">
      <alignment horizontal="center" vertical="center"/>
    </xf>
    <xf numFmtId="0" fontId="25" fillId="18" borderId="12" xfId="0" applyFont="1" applyFill="1" applyBorder="1" applyAlignment="1">
      <alignment horizontal="left" vertical="center" wrapText="1"/>
    </xf>
    <xf numFmtId="0" fontId="25" fillId="18" borderId="12" xfId="0" applyFont="1" applyFill="1" applyBorder="1" applyAlignment="1">
      <alignment horizontal="center" vertical="center" wrapText="1"/>
    </xf>
    <xf numFmtId="49" fontId="25" fillId="18" borderId="12" xfId="0" applyNumberFormat="1" applyFont="1" applyFill="1" applyBorder="1" applyAlignment="1">
      <alignment horizontal="left" vertical="center" wrapText="1"/>
    </xf>
    <xf numFmtId="0" fontId="22" fillId="18" borderId="0" xfId="0" applyFont="1" applyFill="1" applyAlignment="1">
      <alignment horizontal="left" vertical="center" wrapText="1"/>
    </xf>
    <xf numFmtId="0" fontId="22" fillId="18" borderId="12" xfId="0" applyFont="1" applyFill="1" applyBorder="1" applyAlignment="1">
      <alignment horizontal="center" vertical="center" wrapText="1"/>
    </xf>
    <xf numFmtId="49" fontId="22" fillId="18" borderId="12" xfId="0" applyNumberFormat="1" applyFont="1" applyFill="1" applyBorder="1" applyAlignment="1">
      <alignment horizontal="center" vertical="center" wrapText="1"/>
    </xf>
    <xf numFmtId="0" fontId="22" fillId="18" borderId="13" xfId="0" applyFont="1" applyFill="1" applyBorder="1" applyAlignment="1">
      <alignment horizontal="center" vertical="center" wrapText="1"/>
    </xf>
    <xf numFmtId="0" fontId="22" fillId="18" borderId="12" xfId="0" applyFont="1" applyFill="1" applyBorder="1" applyAlignment="1">
      <alignment horizontal="left" vertical="center" wrapText="1"/>
    </xf>
    <xf numFmtId="0" fontId="27" fillId="18" borderId="12" xfId="0" applyNumberFormat="1" applyFont="1" applyFill="1" applyBorder="1" applyAlignment="1">
      <alignment horizontal="center" vertical="center" wrapText="1"/>
    </xf>
    <xf numFmtId="14" fontId="27" fillId="18" borderId="11" xfId="0" applyNumberFormat="1" applyFont="1" applyFill="1" applyBorder="1" applyAlignment="1">
      <alignment horizontal="center" vertical="center" wrapText="1"/>
    </xf>
    <xf numFmtId="0" fontId="28" fillId="18" borderId="11" xfId="0" applyFont="1" applyFill="1" applyBorder="1" applyAlignment="1">
      <alignment horizontal="left" vertical="top" wrapText="1"/>
    </xf>
    <xf numFmtId="16" fontId="27" fillId="18" borderId="12" xfId="0" applyNumberFormat="1" applyFont="1" applyFill="1" applyBorder="1" applyAlignment="1">
      <alignment horizontal="center" vertical="center" wrapText="1"/>
    </xf>
    <xf numFmtId="0" fontId="28" fillId="18" borderId="12" xfId="0" applyNumberFormat="1" applyFont="1" applyFill="1" applyBorder="1" applyAlignment="1">
      <alignment horizontal="center" vertical="center" wrapText="1"/>
    </xf>
    <xf numFmtId="164" fontId="24" fillId="18" borderId="12" xfId="0" applyNumberFormat="1" applyFont="1" applyFill="1" applyBorder="1" applyAlignment="1">
      <alignment horizontal="center" vertical="center" wrapText="1"/>
    </xf>
    <xf numFmtId="0" fontId="24" fillId="18" borderId="12" xfId="0" applyFont="1" applyFill="1" applyBorder="1" applyAlignment="1">
      <alignment horizontal="center" vertical="center" wrapText="1"/>
    </xf>
    <xf numFmtId="0" fontId="24" fillId="18" borderId="0" xfId="0" applyFont="1" applyFill="1" applyAlignment="1">
      <alignment horizontal="center" vertical="center" wrapText="1"/>
    </xf>
    <xf numFmtId="0" fontId="2" fillId="18" borderId="12" xfId="0" applyFont="1" applyFill="1" applyBorder="1" applyAlignment="1">
      <alignment horizontal="center" vertical="center" wrapText="1"/>
    </xf>
    <xf numFmtId="164" fontId="30" fillId="18" borderId="12" xfId="0" applyNumberFormat="1" applyFont="1" applyFill="1" applyBorder="1" applyAlignment="1">
      <alignment horizontal="center" vertical="center" wrapText="1"/>
    </xf>
    <xf numFmtId="164" fontId="24" fillId="18" borderId="12" xfId="0" applyNumberFormat="1" applyFont="1" applyFill="1" applyBorder="1" applyAlignment="1">
      <alignment horizontal="center" vertical="center"/>
    </xf>
    <xf numFmtId="0" fontId="24" fillId="18" borderId="11" xfId="0" applyFont="1" applyFill="1" applyBorder="1" applyAlignment="1">
      <alignment horizontal="center" vertical="center" wrapText="1"/>
    </xf>
    <xf numFmtId="0" fontId="2" fillId="18" borderId="11" xfId="0" applyFont="1" applyFill="1" applyBorder="1" applyAlignment="1">
      <alignment horizontal="center" vertical="center" wrapText="1"/>
    </xf>
    <xf numFmtId="164" fontId="24" fillId="18" borderId="11" xfId="0" applyNumberFormat="1" applyFont="1" applyFill="1" applyBorder="1" applyAlignment="1">
      <alignment horizontal="center" vertical="center" wrapText="1"/>
    </xf>
    <xf numFmtId="0" fontId="24" fillId="18" borderId="12" xfId="0" applyFont="1" applyFill="1" applyBorder="1" applyAlignment="1">
      <alignment horizontal="center" vertical="center"/>
    </xf>
    <xf numFmtId="0" fontId="2" fillId="18" borderId="12" xfId="0" applyNumberFormat="1" applyFont="1" applyFill="1" applyBorder="1" applyAlignment="1">
      <alignment vertical="top" wrapText="1"/>
    </xf>
    <xf numFmtId="0" fontId="30" fillId="18" borderId="12" xfId="0" applyFont="1" applyFill="1" applyBorder="1" applyAlignment="1">
      <alignment horizontal="center" vertical="center"/>
    </xf>
    <xf numFmtId="0" fontId="22" fillId="18" borderId="12" xfId="0" applyFont="1" applyFill="1" applyBorder="1" applyAlignment="1">
      <alignment horizontal="left" vertical="top" wrapText="1"/>
    </xf>
    <xf numFmtId="0" fontId="2" fillId="18" borderId="12" xfId="0" applyFont="1" applyFill="1" applyBorder="1" applyAlignment="1">
      <alignment horizontal="center" vertical="top" wrapText="1"/>
    </xf>
    <xf numFmtId="2" fontId="24" fillId="18" borderId="12" xfId="0" applyNumberFormat="1" applyFont="1" applyFill="1" applyBorder="1" applyAlignment="1">
      <alignment horizontal="center" vertical="center" wrapText="1"/>
    </xf>
    <xf numFmtId="0" fontId="27" fillId="18" borderId="12" xfId="0" applyNumberFormat="1" applyFont="1" applyFill="1" applyBorder="1" applyAlignment="1">
      <alignment horizontal="center" vertical="top"/>
    </xf>
    <xf numFmtId="0" fontId="28" fillId="18" borderId="12" xfId="0" applyNumberFormat="1" applyFont="1" applyFill="1" applyBorder="1" applyAlignment="1">
      <alignment horizontal="center" vertical="top"/>
    </xf>
    <xf numFmtId="0" fontId="28" fillId="18" borderId="12" xfId="0" applyFont="1" applyFill="1" applyBorder="1" applyAlignment="1">
      <alignment vertical="center" wrapText="1"/>
    </xf>
    <xf numFmtId="164" fontId="30" fillId="18" borderId="12" xfId="0" applyNumberFormat="1" applyFont="1" applyFill="1" applyBorder="1" applyAlignment="1">
      <alignment horizontal="center" vertical="center"/>
    </xf>
    <xf numFmtId="0" fontId="30" fillId="18" borderId="12" xfId="0" applyFont="1" applyFill="1" applyBorder="1" applyAlignment="1">
      <alignment horizontal="center" vertical="center" wrapText="1"/>
    </xf>
    <xf numFmtId="0" fontId="32" fillId="18" borderId="12" xfId="0" applyFont="1" applyFill="1" applyBorder="1" applyAlignment="1">
      <alignment horizontal="center" vertical="center" wrapText="1"/>
    </xf>
    <xf numFmtId="164" fontId="25" fillId="18" borderId="12" xfId="0" applyNumberFormat="1" applyFont="1" applyFill="1" applyBorder="1" applyAlignment="1">
      <alignment horizontal="center" vertical="center" wrapText="1"/>
    </xf>
    <xf numFmtId="164" fontId="25" fillId="18" borderId="16" xfId="0" applyNumberFormat="1" applyFont="1" applyFill="1" applyBorder="1" applyAlignment="1">
      <alignment horizontal="center" vertical="center" wrapText="1"/>
    </xf>
    <xf numFmtId="164" fontId="22" fillId="18" borderId="12" xfId="0" applyNumberFormat="1" applyFont="1" applyFill="1" applyBorder="1" applyAlignment="1">
      <alignment horizontal="center" vertical="center" wrapText="1"/>
    </xf>
    <xf numFmtId="0" fontId="25" fillId="18" borderId="12" xfId="0" applyFont="1" applyFill="1" applyBorder="1" applyAlignment="1">
      <alignment horizontal="left" vertical="center" wrapText="1"/>
    </xf>
    <xf numFmtId="0" fontId="22" fillId="18" borderId="12" xfId="0" applyFont="1" applyFill="1" applyBorder="1" applyAlignment="1">
      <alignment horizontal="left" vertical="center" wrapText="1"/>
    </xf>
    <xf numFmtId="0" fontId="24" fillId="18" borderId="10" xfId="0" applyFont="1" applyFill="1" applyBorder="1" applyAlignment="1">
      <alignment horizontal="left" vertical="center" wrapText="1"/>
    </xf>
    <xf numFmtId="0" fontId="24" fillId="18" borderId="15" xfId="0" applyFont="1" applyFill="1" applyBorder="1" applyAlignment="1">
      <alignment horizontal="left" vertical="center" wrapText="1"/>
    </xf>
    <xf numFmtId="1" fontId="24" fillId="18" borderId="12" xfId="0" applyNumberFormat="1" applyFont="1" applyFill="1" applyBorder="1" applyAlignment="1">
      <alignment horizontal="left" vertical="center" wrapText="1"/>
    </xf>
    <xf numFmtId="0" fontId="31" fillId="18" borderId="12" xfId="0" applyNumberFormat="1" applyFont="1" applyFill="1" applyBorder="1" applyAlignment="1">
      <alignment vertical="center" wrapText="1"/>
    </xf>
    <xf numFmtId="0" fontId="22" fillId="18" borderId="0" xfId="0" applyFont="1" applyFill="1" applyAlignment="1">
      <alignment horizontal="left" vertical="center" wrapText="1"/>
    </xf>
    <xf numFmtId="0" fontId="23" fillId="18" borderId="0" xfId="0" applyFont="1" applyFill="1" applyAlignment="1">
      <alignment horizontal="center" vertical="center" wrapText="1"/>
    </xf>
    <xf numFmtId="0" fontId="22" fillId="18" borderId="12" xfId="0" applyFont="1" applyFill="1" applyBorder="1" applyAlignment="1">
      <alignment horizontal="center" vertical="center" wrapText="1"/>
    </xf>
    <xf numFmtId="0" fontId="22" fillId="18" borderId="10" xfId="0" applyFont="1" applyFill="1" applyBorder="1" applyAlignment="1">
      <alignment horizontal="center" vertical="center" wrapText="1"/>
    </xf>
    <xf numFmtId="0" fontId="22" fillId="18" borderId="15" xfId="0" applyFont="1" applyFill="1" applyBorder="1" applyAlignment="1">
      <alignment horizontal="center" vertical="center" wrapText="1"/>
    </xf>
    <xf numFmtId="0" fontId="22" fillId="18" borderId="16" xfId="0" applyFont="1" applyFill="1" applyBorder="1" applyAlignment="1">
      <alignment horizontal="center" vertical="center" wrapText="1"/>
    </xf>
    <xf numFmtId="49" fontId="22" fillId="18" borderId="12" xfId="0" applyNumberFormat="1" applyFont="1" applyFill="1" applyBorder="1" applyAlignment="1">
      <alignment horizontal="center" vertical="center" wrapText="1"/>
    </xf>
    <xf numFmtId="0" fontId="22" fillId="18" borderId="11" xfId="0" applyFont="1" applyFill="1" applyBorder="1" applyAlignment="1">
      <alignment horizontal="center" vertical="center" wrapText="1"/>
    </xf>
    <xf numFmtId="0" fontId="22" fillId="18" borderId="13" xfId="0" applyFont="1" applyFill="1" applyBorder="1" applyAlignment="1">
      <alignment horizontal="center" vertical="center" wrapText="1"/>
    </xf>
    <xf numFmtId="49" fontId="26" fillId="18" borderId="0" xfId="0" applyNumberFormat="1" applyFont="1" applyFill="1" applyAlignment="1">
      <alignment horizontal="center" vertical="center"/>
    </xf>
    <xf numFmtId="0" fontId="25" fillId="18" borderId="12" xfId="0" applyFont="1" applyFill="1" applyBorder="1" applyAlignment="1">
      <alignment horizontal="center" vertical="center" wrapText="1"/>
    </xf>
    <xf numFmtId="16" fontId="25" fillId="18" borderId="12" xfId="0" applyNumberFormat="1" applyFont="1" applyFill="1" applyBorder="1" applyAlignment="1">
      <alignment horizontal="center" vertical="center" wrapText="1"/>
    </xf>
    <xf numFmtId="49" fontId="25" fillId="18" borderId="12" xfId="0" applyNumberFormat="1" applyFont="1" applyFill="1" applyBorder="1" applyAlignment="1">
      <alignment horizontal="left" vertical="center" wrapText="1"/>
    </xf>
  </cellXfs>
  <cellStyles count="44">
    <cellStyle name="20% - Акцент1 2" xfId="1"/>
    <cellStyle name="20% - Акцент2 2" xfId="2"/>
    <cellStyle name="20% - Акцент3 2" xfId="3"/>
    <cellStyle name="20% - Акцент4 2" xfId="4"/>
    <cellStyle name="20% - Акцент5 2" xfId="5"/>
    <cellStyle name="20% - Акцент6 2" xfId="6"/>
    <cellStyle name="40% - Акцент1 2" xfId="7"/>
    <cellStyle name="40% - Акцент2 2" xfId="8"/>
    <cellStyle name="40% - Акцент3 2" xfId="9"/>
    <cellStyle name="40% - Акцент4 2" xfId="10"/>
    <cellStyle name="40% - Акцент5 2" xfId="11"/>
    <cellStyle name="40% - Акцент6 2" xfId="12"/>
    <cellStyle name="60% - Акцент1 2" xfId="13"/>
    <cellStyle name="60% - Акцент2 2" xfId="14"/>
    <cellStyle name="60% - Акцент3 2" xfId="15"/>
    <cellStyle name="60% - Акцент4 2" xfId="16"/>
    <cellStyle name="60% - Акцент5 2" xfId="17"/>
    <cellStyle name="60% - Акцент6 2" xfId="18"/>
    <cellStyle name="Акцент1 2" xfId="19"/>
    <cellStyle name="Акцент2 2" xfId="20"/>
    <cellStyle name="Акцент3 2" xfId="21"/>
    <cellStyle name="Акцент4 2" xfId="22"/>
    <cellStyle name="Акцент5 2" xfId="23"/>
    <cellStyle name="Акцент6 2" xfId="24"/>
    <cellStyle name="Ввод  2" xfId="25"/>
    <cellStyle name="Вывод 2" xfId="26"/>
    <cellStyle name="Вычисление 2" xfId="27"/>
    <cellStyle name="Заголовок 1 2" xfId="28"/>
    <cellStyle name="Заголовок 2 2" xfId="29"/>
    <cellStyle name="Заголовок 3 2" xfId="30"/>
    <cellStyle name="Заголовок 4 2" xfId="31"/>
    <cellStyle name="Итог 2" xfId="32"/>
    <cellStyle name="Контрольная ячейка 2" xfId="33"/>
    <cellStyle name="Название 2" xfId="34"/>
    <cellStyle name="Нейтральный 2" xfId="35"/>
    <cellStyle name="Обычный" xfId="0" builtinId="0"/>
    <cellStyle name="Обычный 2" xfId="36"/>
    <cellStyle name="Обычный 3" xfId="37"/>
    <cellStyle name="Плохой 2" xfId="38"/>
    <cellStyle name="Пояснение 2" xfId="39"/>
    <cellStyle name="Примечание 2" xfId="40"/>
    <cellStyle name="Связанная ячейка 2" xfId="41"/>
    <cellStyle name="Текст предупреждения 2" xfId="42"/>
    <cellStyle name="Хороший 2"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85"/>
  <sheetViews>
    <sheetView tabSelected="1" view="pageBreakPreview" zoomScale="75" zoomScaleNormal="55" zoomScaleSheetLayoutView="75" zoomScalePageLayoutView="55" workbookViewId="0">
      <pane ySplit="6" topLeftCell="A269" activePane="bottomLeft" state="frozen"/>
      <selection pane="bottomLeft" activeCell="H18" sqref="H18"/>
    </sheetView>
  </sheetViews>
  <sheetFormatPr defaultColWidth="9.109375" defaultRowHeight="15.6" x14ac:dyDescent="0.3"/>
  <cols>
    <col min="1" max="1" width="8.33203125" style="24" customWidth="1"/>
    <col min="2" max="2" width="47" style="39" customWidth="1"/>
    <col min="3" max="3" width="15.33203125" style="1" customWidth="1"/>
    <col min="4" max="4" width="34.6640625" style="39" customWidth="1"/>
    <col min="5" max="6" width="13.6640625" style="39" customWidth="1"/>
    <col min="7" max="12" width="12.109375" style="39" customWidth="1"/>
    <col min="13" max="14" width="13.109375" style="39" customWidth="1"/>
    <col min="15" max="15" width="10.6640625" style="39" customWidth="1"/>
    <col min="16" max="16" width="10.88671875" style="39" customWidth="1"/>
    <col min="17" max="17" width="10.6640625" style="39" customWidth="1"/>
    <col min="18" max="18" width="18.44140625" style="39" customWidth="1"/>
    <col min="19" max="19" width="13.21875" style="39" customWidth="1"/>
    <col min="20" max="22" width="10.6640625" style="39" customWidth="1"/>
    <col min="23" max="23" width="22.44140625" style="39" hidden="1" customWidth="1"/>
    <col min="24" max="25" width="9.109375" style="2"/>
    <col min="26" max="26" width="11.88671875" style="2" bestFit="1" customWidth="1"/>
    <col min="27" max="30" width="9.109375" style="2"/>
    <col min="31" max="16384" width="9.109375" style="3"/>
  </cols>
  <sheetData>
    <row r="1" spans="1:23" ht="72.599999999999994" customHeight="1" x14ac:dyDescent="0.3">
      <c r="Q1" s="79" t="s">
        <v>539</v>
      </c>
      <c r="R1" s="79"/>
      <c r="S1" s="79"/>
      <c r="T1" s="79"/>
      <c r="U1" s="79"/>
      <c r="V1" s="79"/>
      <c r="W1" s="79"/>
    </row>
    <row r="2" spans="1:23" ht="46.95" customHeight="1" x14ac:dyDescent="0.3">
      <c r="A2" s="80" t="s">
        <v>133</v>
      </c>
      <c r="B2" s="80"/>
      <c r="C2" s="80"/>
      <c r="D2" s="80"/>
      <c r="E2" s="80"/>
      <c r="F2" s="80"/>
      <c r="G2" s="80"/>
      <c r="H2" s="80"/>
      <c r="I2" s="80"/>
      <c r="J2" s="80"/>
      <c r="K2" s="80"/>
      <c r="L2" s="80"/>
      <c r="M2" s="80"/>
      <c r="N2" s="80"/>
      <c r="O2" s="80"/>
      <c r="P2" s="80"/>
      <c r="Q2" s="80"/>
      <c r="R2" s="80"/>
      <c r="S2" s="80"/>
      <c r="T2" s="80"/>
      <c r="U2" s="80"/>
      <c r="V2" s="80"/>
      <c r="W2" s="80"/>
    </row>
    <row r="3" spans="1:23" ht="15" customHeight="1" x14ac:dyDescent="0.3"/>
    <row r="4" spans="1:23" ht="35.4" customHeight="1" x14ac:dyDescent="0.3">
      <c r="A4" s="85" t="s">
        <v>125</v>
      </c>
      <c r="B4" s="81" t="s">
        <v>127</v>
      </c>
      <c r="C4" s="81" t="s">
        <v>128</v>
      </c>
      <c r="D4" s="81" t="s">
        <v>126</v>
      </c>
      <c r="E4" s="81" t="s">
        <v>64</v>
      </c>
      <c r="F4" s="81"/>
      <c r="G4" s="81"/>
      <c r="H4" s="81"/>
      <c r="I4" s="81"/>
      <c r="J4" s="81"/>
      <c r="K4" s="81"/>
      <c r="L4" s="81"/>
      <c r="M4" s="82" t="s">
        <v>233</v>
      </c>
      <c r="N4" s="83"/>
      <c r="O4" s="83"/>
      <c r="P4" s="83"/>
      <c r="Q4" s="83"/>
      <c r="R4" s="83"/>
      <c r="S4" s="83"/>
      <c r="T4" s="83"/>
      <c r="U4" s="83"/>
      <c r="V4" s="84"/>
      <c r="W4" s="81" t="s">
        <v>236</v>
      </c>
    </row>
    <row r="5" spans="1:23" x14ac:dyDescent="0.3">
      <c r="A5" s="85"/>
      <c r="B5" s="81"/>
      <c r="C5" s="81"/>
      <c r="D5" s="81"/>
      <c r="E5" s="81"/>
      <c r="F5" s="81"/>
      <c r="G5" s="81"/>
      <c r="H5" s="81"/>
      <c r="I5" s="81"/>
      <c r="J5" s="81"/>
      <c r="K5" s="81"/>
      <c r="L5" s="81"/>
      <c r="M5" s="86" t="s">
        <v>234</v>
      </c>
      <c r="N5" s="29"/>
      <c r="O5" s="87" t="s">
        <v>130</v>
      </c>
      <c r="P5" s="87"/>
      <c r="Q5" s="87"/>
      <c r="R5" s="86" t="s">
        <v>235</v>
      </c>
      <c r="S5" s="30"/>
      <c r="T5" s="82" t="s">
        <v>130</v>
      </c>
      <c r="U5" s="83"/>
      <c r="V5" s="84"/>
      <c r="W5" s="81"/>
    </row>
    <row r="6" spans="1:23" ht="192.6" customHeight="1" x14ac:dyDescent="0.3">
      <c r="A6" s="85"/>
      <c r="B6" s="81"/>
      <c r="C6" s="81"/>
      <c r="D6" s="81"/>
      <c r="E6" s="4" t="s">
        <v>234</v>
      </c>
      <c r="F6" s="4" t="s">
        <v>452</v>
      </c>
      <c r="G6" s="40" t="s">
        <v>376</v>
      </c>
      <c r="H6" s="40" t="s">
        <v>232</v>
      </c>
      <c r="I6" s="40" t="s">
        <v>132</v>
      </c>
      <c r="J6" s="40" t="s">
        <v>437</v>
      </c>
      <c r="K6" s="40" t="s">
        <v>378</v>
      </c>
      <c r="L6" s="40" t="s">
        <v>377</v>
      </c>
      <c r="M6" s="87"/>
      <c r="N6" s="42" t="s">
        <v>452</v>
      </c>
      <c r="O6" s="40" t="s">
        <v>131</v>
      </c>
      <c r="P6" s="40" t="s">
        <v>132</v>
      </c>
      <c r="Q6" s="40" t="s">
        <v>378</v>
      </c>
      <c r="R6" s="87"/>
      <c r="S6" s="42" t="s">
        <v>452</v>
      </c>
      <c r="T6" s="40" t="s">
        <v>131</v>
      </c>
      <c r="U6" s="40" t="s">
        <v>132</v>
      </c>
      <c r="V6" s="40" t="s">
        <v>378</v>
      </c>
      <c r="W6" s="81"/>
    </row>
    <row r="7" spans="1:23" ht="16.8" x14ac:dyDescent="0.3">
      <c r="A7" s="75" t="s">
        <v>5</v>
      </c>
      <c r="B7" s="76"/>
      <c r="C7" s="76"/>
      <c r="D7" s="49"/>
      <c r="E7" s="49"/>
      <c r="F7" s="49"/>
      <c r="G7" s="49"/>
      <c r="H7" s="50"/>
      <c r="I7" s="50"/>
      <c r="J7" s="50"/>
      <c r="K7" s="50"/>
      <c r="L7" s="50"/>
      <c r="M7" s="50"/>
      <c r="N7" s="50"/>
      <c r="O7" s="50"/>
      <c r="P7" s="50"/>
      <c r="Q7" s="50"/>
      <c r="R7" s="50"/>
      <c r="S7" s="50"/>
      <c r="T7" s="6"/>
      <c r="U7" s="6"/>
      <c r="V7" s="6"/>
      <c r="W7" s="6"/>
    </row>
    <row r="8" spans="1:23" ht="50.4" x14ac:dyDescent="0.3">
      <c r="A8" s="44">
        <v>1</v>
      </c>
      <c r="B8" s="32" t="s">
        <v>6</v>
      </c>
      <c r="C8" s="51"/>
      <c r="D8" s="52"/>
      <c r="E8" s="53">
        <f>G8+I8+K8+F8</f>
        <v>39078.199999999997</v>
      </c>
      <c r="F8" s="54">
        <f>SUM(F9+F13+F17)</f>
        <v>13085.2</v>
      </c>
      <c r="G8" s="54">
        <f>SUM(G9+G13+G17)</f>
        <v>8996</v>
      </c>
      <c r="H8" s="54">
        <f t="shared" ref="H8:L8" si="0">SUM(H9+H13+H17)</f>
        <v>8991</v>
      </c>
      <c r="I8" s="54">
        <f t="shared" si="0"/>
        <v>8497</v>
      </c>
      <c r="J8" s="54">
        <f t="shared" si="0"/>
        <v>10360</v>
      </c>
      <c r="K8" s="54">
        <f t="shared" si="0"/>
        <v>8500</v>
      </c>
      <c r="L8" s="54">
        <f t="shared" si="0"/>
        <v>10862</v>
      </c>
      <c r="M8" s="50"/>
      <c r="N8" s="50"/>
      <c r="O8" s="50"/>
      <c r="P8" s="50"/>
      <c r="Q8" s="50"/>
      <c r="R8" s="50"/>
      <c r="S8" s="50"/>
      <c r="T8" s="50"/>
      <c r="U8" s="50"/>
      <c r="V8" s="50"/>
      <c r="W8" s="50"/>
    </row>
    <row r="9" spans="1:23" ht="52.8" x14ac:dyDescent="0.3">
      <c r="A9" s="44" t="s">
        <v>453</v>
      </c>
      <c r="B9" s="32" t="s">
        <v>7</v>
      </c>
      <c r="C9" s="50" t="s">
        <v>385</v>
      </c>
      <c r="D9" s="52" t="s">
        <v>8</v>
      </c>
      <c r="E9" s="53">
        <f t="shared" ref="E9:E72" si="1">G9+I9+K9+F9</f>
        <v>48810</v>
      </c>
      <c r="F9" s="49">
        <f>F10+F11+F12</f>
        <v>17022</v>
      </c>
      <c r="G9" s="49">
        <f>G10+G11+G12</f>
        <v>8991</v>
      </c>
      <c r="H9" s="49">
        <f t="shared" ref="H9:L9" si="2">H10+H11+H12</f>
        <v>8991</v>
      </c>
      <c r="I9" s="49">
        <f t="shared" si="2"/>
        <v>11397</v>
      </c>
      <c r="J9" s="49">
        <f t="shared" si="2"/>
        <v>10360</v>
      </c>
      <c r="K9" s="49">
        <f t="shared" si="2"/>
        <v>11400</v>
      </c>
      <c r="L9" s="49">
        <f t="shared" si="2"/>
        <v>10862</v>
      </c>
      <c r="M9" s="50"/>
      <c r="N9" s="50"/>
      <c r="O9" s="50"/>
      <c r="P9" s="50"/>
      <c r="Q9" s="50"/>
      <c r="R9" s="50"/>
      <c r="S9" s="50"/>
      <c r="T9" s="50"/>
      <c r="U9" s="50"/>
      <c r="V9" s="50"/>
      <c r="W9" s="50"/>
    </row>
    <row r="10" spans="1:23" ht="50.4" x14ac:dyDescent="0.3">
      <c r="A10" s="31" t="s">
        <v>454</v>
      </c>
      <c r="B10" s="32" t="s">
        <v>9</v>
      </c>
      <c r="C10" s="50" t="s">
        <v>385</v>
      </c>
      <c r="D10" s="33" t="s">
        <v>9</v>
      </c>
      <c r="E10" s="53">
        <f t="shared" si="1"/>
        <v>14915</v>
      </c>
      <c r="F10" s="49">
        <v>424</v>
      </c>
      <c r="G10" s="49">
        <v>3191</v>
      </c>
      <c r="H10" s="49">
        <f>G10</f>
        <v>3191</v>
      </c>
      <c r="I10" s="49">
        <v>5500</v>
      </c>
      <c r="J10" s="49">
        <f>I10</f>
        <v>5500</v>
      </c>
      <c r="K10" s="49">
        <v>5800</v>
      </c>
      <c r="L10" s="49">
        <f>K10</f>
        <v>5800</v>
      </c>
      <c r="M10" s="50"/>
      <c r="N10" s="50"/>
      <c r="O10" s="50"/>
      <c r="P10" s="50"/>
      <c r="Q10" s="50"/>
      <c r="R10" s="50"/>
      <c r="S10" s="50"/>
      <c r="T10" s="50"/>
      <c r="U10" s="50"/>
      <c r="V10" s="50"/>
      <c r="W10" s="50"/>
    </row>
    <row r="11" spans="1:23" ht="67.2" x14ac:dyDescent="0.3">
      <c r="A11" s="31" t="s">
        <v>455</v>
      </c>
      <c r="B11" s="32" t="s">
        <v>425</v>
      </c>
      <c r="C11" s="50" t="s">
        <v>385</v>
      </c>
      <c r="D11" s="33" t="s">
        <v>456</v>
      </c>
      <c r="E11" s="53">
        <f t="shared" si="1"/>
        <v>25861</v>
      </c>
      <c r="F11" s="49">
        <v>15564</v>
      </c>
      <c r="G11" s="49">
        <v>3900</v>
      </c>
      <c r="H11" s="49">
        <f>G11</f>
        <v>3900</v>
      </c>
      <c r="I11" s="49">
        <v>3397</v>
      </c>
      <c r="J11" s="49">
        <v>2360</v>
      </c>
      <c r="K11" s="49">
        <v>3000</v>
      </c>
      <c r="L11" s="49">
        <v>2462</v>
      </c>
      <c r="M11" s="50"/>
      <c r="N11" s="50"/>
      <c r="O11" s="50"/>
      <c r="P11" s="50"/>
      <c r="Q11" s="50"/>
      <c r="R11" s="50"/>
      <c r="S11" s="50"/>
      <c r="T11" s="50"/>
      <c r="U11" s="50"/>
      <c r="V11" s="50"/>
      <c r="W11" s="50"/>
    </row>
    <row r="12" spans="1:23" ht="50.4" x14ac:dyDescent="0.3">
      <c r="A12" s="45" t="s">
        <v>457</v>
      </c>
      <c r="B12" s="46" t="s">
        <v>426</v>
      </c>
      <c r="C12" s="55" t="s">
        <v>385</v>
      </c>
      <c r="D12" s="56" t="s">
        <v>10</v>
      </c>
      <c r="E12" s="53">
        <f t="shared" si="1"/>
        <v>8034</v>
      </c>
      <c r="F12" s="57">
        <v>1034</v>
      </c>
      <c r="G12" s="57">
        <v>1900</v>
      </c>
      <c r="H12" s="57">
        <f>G12</f>
        <v>1900</v>
      </c>
      <c r="I12" s="57">
        <v>2500</v>
      </c>
      <c r="J12" s="57">
        <f>I12</f>
        <v>2500</v>
      </c>
      <c r="K12" s="57">
        <v>2600</v>
      </c>
      <c r="L12" s="57">
        <f>K12</f>
        <v>2600</v>
      </c>
      <c r="M12" s="55"/>
      <c r="N12" s="55"/>
      <c r="O12" s="55"/>
      <c r="P12" s="55"/>
      <c r="Q12" s="55"/>
      <c r="R12" s="55"/>
      <c r="S12" s="55"/>
      <c r="T12" s="55"/>
      <c r="U12" s="55"/>
      <c r="V12" s="55"/>
      <c r="W12" s="55"/>
    </row>
    <row r="13" spans="1:23" ht="33.6" x14ac:dyDescent="0.3">
      <c r="A13" s="31" t="s">
        <v>458</v>
      </c>
      <c r="B13" s="32" t="s">
        <v>11</v>
      </c>
      <c r="C13" s="50" t="s">
        <v>385</v>
      </c>
      <c r="D13" s="52"/>
      <c r="E13" s="53">
        <f t="shared" si="1"/>
        <v>434</v>
      </c>
      <c r="F13" s="53">
        <f t="shared" ref="F13:L13" si="3">F14+F15+F16</f>
        <v>419</v>
      </c>
      <c r="G13" s="53">
        <f t="shared" si="3"/>
        <v>5</v>
      </c>
      <c r="H13" s="53">
        <f t="shared" si="3"/>
        <v>0</v>
      </c>
      <c r="I13" s="53">
        <f t="shared" si="3"/>
        <v>5</v>
      </c>
      <c r="J13" s="53">
        <f t="shared" si="3"/>
        <v>0</v>
      </c>
      <c r="K13" s="53">
        <f t="shared" si="3"/>
        <v>5</v>
      </c>
      <c r="L13" s="53">
        <f t="shared" si="3"/>
        <v>0</v>
      </c>
      <c r="M13" s="50"/>
      <c r="N13" s="50"/>
      <c r="O13" s="50"/>
      <c r="P13" s="50"/>
      <c r="Q13" s="50"/>
      <c r="R13" s="50"/>
      <c r="S13" s="50"/>
      <c r="T13" s="50"/>
      <c r="U13" s="50"/>
      <c r="V13" s="50"/>
      <c r="W13" s="50"/>
    </row>
    <row r="14" spans="1:23" ht="67.2" x14ac:dyDescent="0.3">
      <c r="A14" s="31" t="s">
        <v>459</v>
      </c>
      <c r="B14" s="32" t="s">
        <v>12</v>
      </c>
      <c r="C14" s="50" t="s">
        <v>385</v>
      </c>
      <c r="D14" s="52" t="s">
        <v>13</v>
      </c>
      <c r="E14" s="53">
        <f t="shared" si="1"/>
        <v>4</v>
      </c>
      <c r="F14" s="49">
        <v>1</v>
      </c>
      <c r="G14" s="49">
        <v>1</v>
      </c>
      <c r="H14" s="49">
        <v>0</v>
      </c>
      <c r="I14" s="49">
        <v>1</v>
      </c>
      <c r="J14" s="49">
        <v>0</v>
      </c>
      <c r="K14" s="49">
        <v>1</v>
      </c>
      <c r="L14" s="49">
        <v>0</v>
      </c>
      <c r="M14" s="50"/>
      <c r="N14" s="50"/>
      <c r="O14" s="50"/>
      <c r="P14" s="50"/>
      <c r="Q14" s="50"/>
      <c r="R14" s="50"/>
      <c r="S14" s="50"/>
      <c r="T14" s="50"/>
      <c r="U14" s="50"/>
      <c r="V14" s="50"/>
      <c r="W14" s="50"/>
    </row>
    <row r="15" spans="1:23" ht="67.2" x14ac:dyDescent="0.3">
      <c r="A15" s="31" t="s">
        <v>460</v>
      </c>
      <c r="B15" s="32" t="s">
        <v>14</v>
      </c>
      <c r="C15" s="50" t="s">
        <v>385</v>
      </c>
      <c r="D15" s="52" t="s">
        <v>15</v>
      </c>
      <c r="E15" s="53">
        <f t="shared" si="1"/>
        <v>8</v>
      </c>
      <c r="F15" s="49">
        <v>2</v>
      </c>
      <c r="G15" s="49">
        <v>2</v>
      </c>
      <c r="H15" s="49">
        <v>0</v>
      </c>
      <c r="I15" s="49">
        <v>2</v>
      </c>
      <c r="J15" s="49">
        <v>0</v>
      </c>
      <c r="K15" s="49">
        <v>2</v>
      </c>
      <c r="L15" s="49">
        <v>0</v>
      </c>
      <c r="M15" s="50"/>
      <c r="N15" s="50"/>
      <c r="O15" s="50"/>
      <c r="P15" s="50"/>
      <c r="Q15" s="50"/>
      <c r="R15" s="50"/>
      <c r="S15" s="50"/>
      <c r="T15" s="50"/>
      <c r="U15" s="50"/>
      <c r="V15" s="50"/>
      <c r="W15" s="50"/>
    </row>
    <row r="16" spans="1:23" ht="33.6" x14ac:dyDescent="0.3">
      <c r="A16" s="31" t="s">
        <v>461</v>
      </c>
      <c r="B16" s="32" t="s">
        <v>16</v>
      </c>
      <c r="C16" s="50" t="s">
        <v>385</v>
      </c>
      <c r="D16" s="52" t="s">
        <v>15</v>
      </c>
      <c r="E16" s="53">
        <f t="shared" si="1"/>
        <v>422</v>
      </c>
      <c r="F16" s="49">
        <v>416</v>
      </c>
      <c r="G16" s="49">
        <v>2</v>
      </c>
      <c r="H16" s="49">
        <v>0</v>
      </c>
      <c r="I16" s="49">
        <v>2</v>
      </c>
      <c r="J16" s="49">
        <v>0</v>
      </c>
      <c r="K16" s="49">
        <v>2</v>
      </c>
      <c r="L16" s="49">
        <v>0</v>
      </c>
      <c r="M16" s="50"/>
      <c r="N16" s="50"/>
      <c r="O16" s="50"/>
      <c r="P16" s="50"/>
      <c r="Q16" s="50"/>
      <c r="R16" s="50"/>
      <c r="S16" s="50"/>
      <c r="T16" s="50"/>
      <c r="U16" s="50"/>
      <c r="V16" s="50"/>
      <c r="W16" s="50"/>
    </row>
    <row r="17" spans="1:23" ht="33.6" x14ac:dyDescent="0.3">
      <c r="A17" s="31" t="s">
        <v>462</v>
      </c>
      <c r="B17" s="32" t="s">
        <v>17</v>
      </c>
      <c r="C17" s="50" t="s">
        <v>385</v>
      </c>
      <c r="D17" s="52"/>
      <c r="E17" s="53">
        <f t="shared" si="1"/>
        <v>-10165.799999999999</v>
      </c>
      <c r="F17" s="58">
        <f t="shared" ref="F17:L17" si="4">F18+F19</f>
        <v>-4355.8</v>
      </c>
      <c r="G17" s="58">
        <f t="shared" si="4"/>
        <v>0</v>
      </c>
      <c r="H17" s="58">
        <f t="shared" si="4"/>
        <v>0</v>
      </c>
      <c r="I17" s="58">
        <f t="shared" si="4"/>
        <v>-2905</v>
      </c>
      <c r="J17" s="58">
        <f t="shared" si="4"/>
        <v>0</v>
      </c>
      <c r="K17" s="58">
        <f t="shared" si="4"/>
        <v>-2905</v>
      </c>
      <c r="L17" s="58">
        <f t="shared" si="4"/>
        <v>0</v>
      </c>
      <c r="M17" s="50"/>
      <c r="N17" s="50"/>
      <c r="O17" s="50"/>
      <c r="P17" s="50"/>
      <c r="Q17" s="50"/>
      <c r="R17" s="50"/>
      <c r="S17" s="50"/>
      <c r="T17" s="50"/>
      <c r="U17" s="50"/>
      <c r="V17" s="50"/>
      <c r="W17" s="50"/>
    </row>
    <row r="18" spans="1:23" ht="79.2" x14ac:dyDescent="0.3">
      <c r="A18" s="44" t="s">
        <v>463</v>
      </c>
      <c r="B18" s="32" t="s">
        <v>18</v>
      </c>
      <c r="C18" s="50" t="s">
        <v>385</v>
      </c>
      <c r="D18" s="59" t="s">
        <v>464</v>
      </c>
      <c r="E18" s="53">
        <f t="shared" si="1"/>
        <v>-7698.8</v>
      </c>
      <c r="F18" s="49">
        <f>-2292-1406.8</f>
        <v>-3698.8</v>
      </c>
      <c r="G18" s="49">
        <v>0</v>
      </c>
      <c r="H18" s="49">
        <v>0</v>
      </c>
      <c r="I18" s="49">
        <v>-2000</v>
      </c>
      <c r="J18" s="49">
        <v>0</v>
      </c>
      <c r="K18" s="49">
        <v>-2000</v>
      </c>
      <c r="L18" s="49">
        <v>0</v>
      </c>
      <c r="M18" s="50"/>
      <c r="N18" s="50"/>
      <c r="O18" s="50"/>
      <c r="P18" s="50"/>
      <c r="Q18" s="50"/>
      <c r="R18" s="50"/>
      <c r="S18" s="50"/>
      <c r="T18" s="50"/>
      <c r="U18" s="50"/>
      <c r="V18" s="50"/>
      <c r="W18" s="50"/>
    </row>
    <row r="19" spans="1:23" ht="52.8" x14ac:dyDescent="0.3">
      <c r="A19" s="44" t="s">
        <v>465</v>
      </c>
      <c r="B19" s="32" t="s">
        <v>19</v>
      </c>
      <c r="C19" s="50" t="s">
        <v>385</v>
      </c>
      <c r="D19" s="52" t="s">
        <v>250</v>
      </c>
      <c r="E19" s="53">
        <f t="shared" si="1"/>
        <v>-2467</v>
      </c>
      <c r="F19" s="49">
        <v>-657</v>
      </c>
      <c r="G19" s="49">
        <v>0</v>
      </c>
      <c r="H19" s="49">
        <v>0</v>
      </c>
      <c r="I19" s="49">
        <v>-905</v>
      </c>
      <c r="J19" s="49">
        <v>0</v>
      </c>
      <c r="K19" s="49">
        <v>-905</v>
      </c>
      <c r="L19" s="49">
        <v>0</v>
      </c>
      <c r="M19" s="50"/>
      <c r="N19" s="50"/>
      <c r="O19" s="50"/>
      <c r="P19" s="50"/>
      <c r="Q19" s="50"/>
      <c r="R19" s="50"/>
      <c r="S19" s="50"/>
      <c r="T19" s="50"/>
      <c r="U19" s="50"/>
      <c r="V19" s="50"/>
      <c r="W19" s="50"/>
    </row>
    <row r="20" spans="1:23" ht="50.4" x14ac:dyDescent="0.3">
      <c r="A20" s="44">
        <v>2</v>
      </c>
      <c r="B20" s="32" t="s">
        <v>466</v>
      </c>
      <c r="C20" s="50" t="s">
        <v>385</v>
      </c>
      <c r="D20" s="52"/>
      <c r="E20" s="53">
        <f t="shared" si="1"/>
        <v>2923.7</v>
      </c>
      <c r="F20" s="53">
        <f>SUM(F22:F24)</f>
        <v>252.7</v>
      </c>
      <c r="G20" s="53">
        <f>SUM(G22:G24)</f>
        <v>757</v>
      </c>
      <c r="H20" s="53">
        <f t="shared" ref="H20:L20" si="5">SUM(H22:H24)</f>
        <v>0</v>
      </c>
      <c r="I20" s="53">
        <f t="shared" si="5"/>
        <v>957</v>
      </c>
      <c r="J20" s="53">
        <f t="shared" si="5"/>
        <v>200</v>
      </c>
      <c r="K20" s="53">
        <f t="shared" si="5"/>
        <v>957</v>
      </c>
      <c r="L20" s="53">
        <f t="shared" si="5"/>
        <v>200</v>
      </c>
      <c r="M20" s="50"/>
      <c r="N20" s="50"/>
      <c r="O20" s="50"/>
      <c r="P20" s="50"/>
      <c r="Q20" s="50"/>
      <c r="R20" s="50"/>
      <c r="S20" s="50"/>
      <c r="T20" s="50"/>
      <c r="U20" s="50"/>
      <c r="V20" s="50"/>
      <c r="W20" s="50"/>
    </row>
    <row r="21" spans="1:23" ht="33.6" x14ac:dyDescent="0.3">
      <c r="A21" s="47" t="s">
        <v>467</v>
      </c>
      <c r="B21" s="32" t="s">
        <v>468</v>
      </c>
      <c r="C21" s="50"/>
      <c r="D21" s="52"/>
      <c r="E21" s="53">
        <f t="shared" si="1"/>
        <v>0</v>
      </c>
      <c r="F21" s="49"/>
      <c r="G21" s="53"/>
      <c r="H21" s="53"/>
      <c r="I21" s="53"/>
      <c r="J21" s="53"/>
      <c r="K21" s="53"/>
      <c r="L21" s="53"/>
      <c r="M21" s="50"/>
      <c r="N21" s="50"/>
      <c r="O21" s="50"/>
      <c r="P21" s="50"/>
      <c r="Q21" s="50"/>
      <c r="R21" s="50"/>
      <c r="S21" s="50"/>
      <c r="T21" s="50"/>
      <c r="U21" s="50"/>
      <c r="V21" s="50"/>
      <c r="W21" s="50"/>
    </row>
    <row r="22" spans="1:23" ht="67.2" x14ac:dyDescent="0.3">
      <c r="A22" s="31" t="s">
        <v>469</v>
      </c>
      <c r="B22" s="32" t="s">
        <v>81</v>
      </c>
      <c r="C22" s="50" t="s">
        <v>385</v>
      </c>
      <c r="D22" s="52" t="s">
        <v>20</v>
      </c>
      <c r="E22" s="53">
        <f t="shared" si="1"/>
        <v>552.70000000000005</v>
      </c>
      <c r="F22" s="49">
        <v>252.7</v>
      </c>
      <c r="G22" s="49">
        <v>0</v>
      </c>
      <c r="H22" s="49">
        <v>0</v>
      </c>
      <c r="I22" s="49">
        <v>150</v>
      </c>
      <c r="J22" s="49">
        <f>I22</f>
        <v>150</v>
      </c>
      <c r="K22" s="49">
        <v>150</v>
      </c>
      <c r="L22" s="49">
        <v>150</v>
      </c>
      <c r="M22" s="50"/>
      <c r="N22" s="50"/>
      <c r="O22" s="50"/>
      <c r="P22" s="50"/>
      <c r="Q22" s="50"/>
      <c r="R22" s="50"/>
      <c r="S22" s="50"/>
      <c r="T22" s="50"/>
      <c r="U22" s="50"/>
      <c r="V22" s="50"/>
      <c r="W22" s="50"/>
    </row>
    <row r="23" spans="1:23" ht="67.2" x14ac:dyDescent="0.3">
      <c r="A23" s="44" t="s">
        <v>470</v>
      </c>
      <c r="B23" s="32" t="s">
        <v>82</v>
      </c>
      <c r="C23" s="50" t="s">
        <v>471</v>
      </c>
      <c r="D23" s="52" t="s">
        <v>20</v>
      </c>
      <c r="E23" s="53">
        <f t="shared" si="1"/>
        <v>100</v>
      </c>
      <c r="F23" s="49">
        <v>0</v>
      </c>
      <c r="G23" s="49">
        <v>0</v>
      </c>
      <c r="H23" s="49">
        <v>0</v>
      </c>
      <c r="I23" s="49">
        <v>50</v>
      </c>
      <c r="J23" s="49">
        <f>I23</f>
        <v>50</v>
      </c>
      <c r="K23" s="49">
        <v>50</v>
      </c>
      <c r="L23" s="49">
        <v>50</v>
      </c>
      <c r="M23" s="50"/>
      <c r="N23" s="50"/>
      <c r="O23" s="50"/>
      <c r="P23" s="50"/>
      <c r="Q23" s="50"/>
      <c r="R23" s="50"/>
      <c r="S23" s="50"/>
      <c r="T23" s="50"/>
      <c r="U23" s="50"/>
      <c r="V23" s="50"/>
      <c r="W23" s="50"/>
    </row>
    <row r="24" spans="1:23" ht="33.6" x14ac:dyDescent="0.3">
      <c r="A24" s="48" t="s">
        <v>472</v>
      </c>
      <c r="B24" s="32" t="s">
        <v>427</v>
      </c>
      <c r="C24" s="50" t="s">
        <v>385</v>
      </c>
      <c r="D24" s="52" t="s">
        <v>20</v>
      </c>
      <c r="E24" s="53">
        <f t="shared" si="1"/>
        <v>2271</v>
      </c>
      <c r="F24" s="49">
        <v>0</v>
      </c>
      <c r="G24" s="49">
        <f>G25+G26+G27</f>
        <v>757</v>
      </c>
      <c r="H24" s="49">
        <f t="shared" ref="H24:L24" si="6">H25+H26+H27</f>
        <v>0</v>
      </c>
      <c r="I24" s="49">
        <f t="shared" si="6"/>
        <v>757</v>
      </c>
      <c r="J24" s="49">
        <f t="shared" si="6"/>
        <v>0</v>
      </c>
      <c r="K24" s="49">
        <f t="shared" si="6"/>
        <v>757</v>
      </c>
      <c r="L24" s="49">
        <f t="shared" si="6"/>
        <v>0</v>
      </c>
      <c r="M24" s="50"/>
      <c r="N24" s="50"/>
      <c r="O24" s="50"/>
      <c r="P24" s="50"/>
      <c r="Q24" s="50"/>
      <c r="R24" s="50"/>
      <c r="S24" s="50"/>
      <c r="T24" s="50"/>
      <c r="U24" s="50"/>
      <c r="V24" s="50"/>
      <c r="W24" s="50"/>
    </row>
    <row r="25" spans="1:23" ht="50.4" x14ac:dyDescent="0.3">
      <c r="A25" s="48" t="s">
        <v>473</v>
      </c>
      <c r="B25" s="32" t="s">
        <v>428</v>
      </c>
      <c r="C25" s="50" t="s">
        <v>385</v>
      </c>
      <c r="D25" s="52" t="s">
        <v>26</v>
      </c>
      <c r="E25" s="53">
        <f t="shared" si="1"/>
        <v>0</v>
      </c>
      <c r="F25" s="49">
        <v>0</v>
      </c>
      <c r="G25" s="49"/>
      <c r="H25" s="49"/>
      <c r="I25" s="49"/>
      <c r="J25" s="49"/>
      <c r="K25" s="49"/>
      <c r="L25" s="49"/>
      <c r="M25" s="50"/>
      <c r="N25" s="50"/>
      <c r="O25" s="50"/>
      <c r="P25" s="50"/>
      <c r="Q25" s="50"/>
      <c r="R25" s="50"/>
      <c r="S25" s="50"/>
      <c r="T25" s="50"/>
      <c r="U25" s="50"/>
      <c r="V25" s="50"/>
      <c r="W25" s="50"/>
    </row>
    <row r="26" spans="1:23" ht="67.2" x14ac:dyDescent="0.3">
      <c r="A26" s="48" t="s">
        <v>474</v>
      </c>
      <c r="B26" s="32" t="s">
        <v>475</v>
      </c>
      <c r="C26" s="50" t="s">
        <v>385</v>
      </c>
      <c r="D26" s="52" t="s">
        <v>20</v>
      </c>
      <c r="E26" s="53">
        <f t="shared" si="1"/>
        <v>2031</v>
      </c>
      <c r="F26" s="49">
        <v>0</v>
      </c>
      <c r="G26" s="49">
        <v>677</v>
      </c>
      <c r="H26" s="49">
        <v>0</v>
      </c>
      <c r="I26" s="49">
        <v>677</v>
      </c>
      <c r="J26" s="49">
        <v>0</v>
      </c>
      <c r="K26" s="49">
        <v>677</v>
      </c>
      <c r="L26" s="49">
        <v>0</v>
      </c>
      <c r="M26" s="50"/>
      <c r="N26" s="50"/>
      <c r="O26" s="50"/>
      <c r="P26" s="50"/>
      <c r="Q26" s="50"/>
      <c r="R26" s="50"/>
      <c r="S26" s="50"/>
      <c r="T26" s="50"/>
      <c r="U26" s="50"/>
      <c r="V26" s="50"/>
      <c r="W26" s="50"/>
    </row>
    <row r="27" spans="1:23" ht="50.4" x14ac:dyDescent="0.3">
      <c r="A27" s="48" t="s">
        <v>476</v>
      </c>
      <c r="B27" s="32" t="s">
        <v>477</v>
      </c>
      <c r="C27" s="50" t="s">
        <v>385</v>
      </c>
      <c r="D27" s="52" t="s">
        <v>20</v>
      </c>
      <c r="E27" s="53">
        <f t="shared" si="1"/>
        <v>240</v>
      </c>
      <c r="F27" s="49">
        <v>0</v>
      </c>
      <c r="G27" s="49">
        <v>80</v>
      </c>
      <c r="H27" s="49">
        <v>0</v>
      </c>
      <c r="I27" s="49">
        <v>80</v>
      </c>
      <c r="J27" s="49">
        <v>0</v>
      </c>
      <c r="K27" s="49">
        <v>80</v>
      </c>
      <c r="L27" s="49">
        <v>0</v>
      </c>
      <c r="M27" s="50"/>
      <c r="N27" s="50"/>
      <c r="O27" s="50"/>
      <c r="P27" s="50"/>
      <c r="Q27" s="50"/>
      <c r="R27" s="50"/>
      <c r="S27" s="50"/>
      <c r="T27" s="50"/>
      <c r="U27" s="50"/>
      <c r="V27" s="50"/>
      <c r="W27" s="50"/>
    </row>
    <row r="28" spans="1:23" ht="84" x14ac:dyDescent="0.3">
      <c r="A28" s="44">
        <v>3</v>
      </c>
      <c r="B28" s="32" t="s">
        <v>21</v>
      </c>
      <c r="C28" s="50" t="s">
        <v>385</v>
      </c>
      <c r="D28" s="52" t="s">
        <v>22</v>
      </c>
      <c r="E28" s="53">
        <f t="shared" si="1"/>
        <v>11118.6</v>
      </c>
      <c r="F28" s="53">
        <f t="shared" ref="F28:L28" si="7">SUM(F29:F33)</f>
        <v>5118.6000000000004</v>
      </c>
      <c r="G28" s="53">
        <f t="shared" si="7"/>
        <v>3400</v>
      </c>
      <c r="H28" s="53">
        <f t="shared" si="7"/>
        <v>1100</v>
      </c>
      <c r="I28" s="53">
        <f>SUM(I29:I33)</f>
        <v>1600</v>
      </c>
      <c r="J28" s="53">
        <f t="shared" si="7"/>
        <v>1210</v>
      </c>
      <c r="K28" s="53">
        <f t="shared" si="7"/>
        <v>1000</v>
      </c>
      <c r="L28" s="53">
        <f t="shared" si="7"/>
        <v>1000</v>
      </c>
      <c r="M28" s="50"/>
      <c r="N28" s="50"/>
      <c r="O28" s="50"/>
      <c r="P28" s="50"/>
      <c r="Q28" s="50"/>
      <c r="R28" s="50"/>
      <c r="S28" s="50"/>
      <c r="T28" s="50"/>
      <c r="U28" s="50"/>
      <c r="V28" s="50"/>
      <c r="W28" s="50"/>
    </row>
    <row r="29" spans="1:23" ht="33.6" x14ac:dyDescent="0.3">
      <c r="A29" s="44" t="s">
        <v>478</v>
      </c>
      <c r="B29" s="32" t="s">
        <v>23</v>
      </c>
      <c r="C29" s="50" t="s">
        <v>385</v>
      </c>
      <c r="D29" s="52" t="s">
        <v>24</v>
      </c>
      <c r="E29" s="53">
        <f t="shared" si="1"/>
        <v>0</v>
      </c>
      <c r="F29" s="49"/>
      <c r="G29" s="49"/>
      <c r="H29" s="49"/>
      <c r="I29" s="49"/>
      <c r="J29" s="49"/>
      <c r="K29" s="49"/>
      <c r="L29" s="49"/>
      <c r="M29" s="50"/>
      <c r="N29" s="50"/>
      <c r="O29" s="50"/>
      <c r="P29" s="50"/>
      <c r="Q29" s="50"/>
      <c r="R29" s="50"/>
      <c r="S29" s="50"/>
      <c r="T29" s="50"/>
      <c r="U29" s="50"/>
      <c r="V29" s="50"/>
      <c r="W29" s="50"/>
    </row>
    <row r="30" spans="1:23" ht="67.2" x14ac:dyDescent="0.3">
      <c r="A30" s="44" t="s">
        <v>479</v>
      </c>
      <c r="B30" s="32" t="s">
        <v>25</v>
      </c>
      <c r="C30" s="50" t="s">
        <v>385</v>
      </c>
      <c r="D30" s="52" t="s">
        <v>26</v>
      </c>
      <c r="E30" s="53">
        <f t="shared" si="1"/>
        <v>0</v>
      </c>
      <c r="F30" s="49"/>
      <c r="G30" s="49"/>
      <c r="H30" s="49"/>
      <c r="I30" s="49"/>
      <c r="J30" s="49"/>
      <c r="K30" s="49"/>
      <c r="L30" s="49"/>
      <c r="M30" s="50"/>
      <c r="N30" s="50"/>
      <c r="O30" s="50"/>
      <c r="P30" s="50"/>
      <c r="Q30" s="50"/>
      <c r="R30" s="50"/>
      <c r="S30" s="50"/>
      <c r="T30" s="50"/>
      <c r="U30" s="50"/>
      <c r="V30" s="50"/>
      <c r="W30" s="50"/>
    </row>
    <row r="31" spans="1:23" ht="67.2" x14ac:dyDescent="0.3">
      <c r="A31" s="44" t="s">
        <v>480</v>
      </c>
      <c r="B31" s="32" t="s">
        <v>27</v>
      </c>
      <c r="C31" s="50" t="s">
        <v>385</v>
      </c>
      <c r="D31" s="52" t="s">
        <v>26</v>
      </c>
      <c r="E31" s="53">
        <f t="shared" si="1"/>
        <v>0</v>
      </c>
      <c r="F31" s="49"/>
      <c r="G31" s="49"/>
      <c r="H31" s="49"/>
      <c r="I31" s="49"/>
      <c r="J31" s="49"/>
      <c r="K31" s="49"/>
      <c r="L31" s="49"/>
      <c r="M31" s="50"/>
      <c r="N31" s="50"/>
      <c r="O31" s="50"/>
      <c r="P31" s="50"/>
      <c r="Q31" s="50"/>
      <c r="R31" s="50"/>
      <c r="S31" s="50"/>
      <c r="T31" s="50"/>
      <c r="U31" s="50"/>
      <c r="V31" s="50"/>
      <c r="W31" s="50"/>
    </row>
    <row r="32" spans="1:23" ht="50.4" x14ac:dyDescent="0.3">
      <c r="A32" s="44" t="s">
        <v>481</v>
      </c>
      <c r="B32" s="32" t="s">
        <v>28</v>
      </c>
      <c r="C32" s="50" t="s">
        <v>385</v>
      </c>
      <c r="D32" s="52" t="s">
        <v>22</v>
      </c>
      <c r="E32" s="53">
        <f t="shared" si="1"/>
        <v>7326.6</v>
      </c>
      <c r="F32" s="49">
        <v>2526.6</v>
      </c>
      <c r="G32" s="49">
        <v>2500</v>
      </c>
      <c r="H32" s="49">
        <v>1100</v>
      </c>
      <c r="I32" s="49">
        <v>1300</v>
      </c>
      <c r="J32" s="49">
        <v>1210</v>
      </c>
      <c r="K32" s="49">
        <v>1000</v>
      </c>
      <c r="L32" s="49">
        <v>1000</v>
      </c>
      <c r="M32" s="50"/>
      <c r="N32" s="50"/>
      <c r="O32" s="50"/>
      <c r="P32" s="50"/>
      <c r="Q32" s="50"/>
      <c r="R32" s="50"/>
      <c r="S32" s="50"/>
      <c r="T32" s="50"/>
      <c r="U32" s="50"/>
      <c r="V32" s="50"/>
      <c r="W32" s="50"/>
    </row>
    <row r="33" spans="1:23" ht="39.6" x14ac:dyDescent="0.3">
      <c r="A33" s="44" t="s">
        <v>482</v>
      </c>
      <c r="B33" s="32" t="s">
        <v>29</v>
      </c>
      <c r="C33" s="50" t="s">
        <v>385</v>
      </c>
      <c r="D33" s="52" t="s">
        <v>22</v>
      </c>
      <c r="E33" s="53">
        <f t="shared" si="1"/>
        <v>3792</v>
      </c>
      <c r="F33" s="49">
        <v>2592</v>
      </c>
      <c r="G33" s="49">
        <v>900</v>
      </c>
      <c r="H33" s="49"/>
      <c r="I33" s="49">
        <v>300</v>
      </c>
      <c r="J33" s="49"/>
      <c r="K33" s="49"/>
      <c r="L33" s="49"/>
      <c r="M33" s="50"/>
      <c r="N33" s="50"/>
      <c r="O33" s="50"/>
      <c r="P33" s="50"/>
      <c r="Q33" s="50"/>
      <c r="R33" s="50"/>
      <c r="S33" s="50"/>
      <c r="T33" s="50"/>
      <c r="U33" s="50"/>
      <c r="V33" s="50"/>
      <c r="W33" s="50"/>
    </row>
    <row r="34" spans="1:23" ht="33.6" x14ac:dyDescent="0.3">
      <c r="A34" s="44">
        <v>4</v>
      </c>
      <c r="B34" s="32" t="s">
        <v>30</v>
      </c>
      <c r="C34" s="50" t="s">
        <v>385</v>
      </c>
      <c r="D34" s="52"/>
      <c r="E34" s="53">
        <f t="shared" si="1"/>
        <v>74116.100000000006</v>
      </c>
      <c r="F34" s="60">
        <f t="shared" ref="F34:L34" si="8">F35+F36+F37+F38</f>
        <v>5416.1</v>
      </c>
      <c r="G34" s="60">
        <f t="shared" si="8"/>
        <v>22900</v>
      </c>
      <c r="H34" s="60">
        <f t="shared" si="8"/>
        <v>3400</v>
      </c>
      <c r="I34" s="60">
        <f t="shared" si="8"/>
        <v>22900</v>
      </c>
      <c r="J34" s="60">
        <f t="shared" si="8"/>
        <v>3000</v>
      </c>
      <c r="K34" s="60">
        <f t="shared" si="8"/>
        <v>22900</v>
      </c>
      <c r="L34" s="60">
        <f t="shared" si="8"/>
        <v>3000</v>
      </c>
      <c r="M34" s="50"/>
      <c r="N34" s="50"/>
      <c r="O34" s="50"/>
      <c r="P34" s="50"/>
      <c r="Q34" s="50"/>
      <c r="R34" s="50"/>
      <c r="S34" s="50"/>
      <c r="T34" s="50"/>
      <c r="U34" s="50"/>
      <c r="V34" s="50"/>
      <c r="W34" s="50"/>
    </row>
    <row r="35" spans="1:23" ht="50.4" x14ac:dyDescent="0.3">
      <c r="A35" s="44" t="s">
        <v>483</v>
      </c>
      <c r="B35" s="32" t="s">
        <v>31</v>
      </c>
      <c r="C35" s="50" t="s">
        <v>385</v>
      </c>
      <c r="D35" s="52" t="s">
        <v>26</v>
      </c>
      <c r="E35" s="53">
        <f t="shared" si="1"/>
        <v>0</v>
      </c>
      <c r="F35" s="49"/>
      <c r="G35" s="49"/>
      <c r="H35" s="49"/>
      <c r="I35" s="49"/>
      <c r="J35" s="49"/>
      <c r="K35" s="49"/>
      <c r="L35" s="49"/>
      <c r="M35" s="50"/>
      <c r="N35" s="50"/>
      <c r="O35" s="50"/>
      <c r="P35" s="50"/>
      <c r="Q35" s="50"/>
      <c r="R35" s="50"/>
      <c r="S35" s="50"/>
      <c r="T35" s="50"/>
      <c r="U35" s="50"/>
      <c r="V35" s="50"/>
      <c r="W35" s="50"/>
    </row>
    <row r="36" spans="1:23" ht="16.8" x14ac:dyDescent="0.3">
      <c r="A36" s="44" t="s">
        <v>484</v>
      </c>
      <c r="B36" s="32" t="s">
        <v>32</v>
      </c>
      <c r="C36" s="50" t="s">
        <v>385</v>
      </c>
      <c r="D36" s="52" t="s">
        <v>26</v>
      </c>
      <c r="E36" s="53">
        <f t="shared" si="1"/>
        <v>0</v>
      </c>
      <c r="F36" s="49"/>
      <c r="G36" s="49"/>
      <c r="H36" s="49"/>
      <c r="I36" s="49"/>
      <c r="J36" s="49"/>
      <c r="K36" s="49"/>
      <c r="L36" s="49"/>
      <c r="M36" s="50"/>
      <c r="N36" s="50"/>
      <c r="O36" s="50"/>
      <c r="P36" s="50"/>
      <c r="Q36" s="50"/>
      <c r="R36" s="50"/>
      <c r="S36" s="50"/>
      <c r="T36" s="50"/>
      <c r="U36" s="50"/>
      <c r="V36" s="50"/>
      <c r="W36" s="50"/>
    </row>
    <row r="37" spans="1:23" ht="33.6" x14ac:dyDescent="0.3">
      <c r="A37" s="44" t="s">
        <v>485</v>
      </c>
      <c r="B37" s="32" t="s">
        <v>33</v>
      </c>
      <c r="C37" s="50" t="s">
        <v>385</v>
      </c>
      <c r="D37" s="52" t="s">
        <v>26</v>
      </c>
      <c r="E37" s="53">
        <f t="shared" si="1"/>
        <v>5416.1</v>
      </c>
      <c r="F37" s="49">
        <v>5416.1</v>
      </c>
      <c r="G37" s="49"/>
      <c r="H37" s="49"/>
      <c r="I37" s="49"/>
      <c r="J37" s="49"/>
      <c r="K37" s="49"/>
      <c r="L37" s="49"/>
      <c r="M37" s="50"/>
      <c r="N37" s="50"/>
      <c r="O37" s="50"/>
      <c r="P37" s="50"/>
      <c r="Q37" s="50"/>
      <c r="R37" s="50"/>
      <c r="S37" s="50"/>
      <c r="T37" s="50"/>
      <c r="U37" s="50"/>
      <c r="V37" s="50"/>
      <c r="W37" s="50"/>
    </row>
    <row r="38" spans="1:23" ht="67.2" x14ac:dyDescent="0.3">
      <c r="A38" s="48" t="s">
        <v>486</v>
      </c>
      <c r="B38" s="32" t="s">
        <v>487</v>
      </c>
      <c r="C38" s="50" t="s">
        <v>385</v>
      </c>
      <c r="D38" s="52" t="s">
        <v>488</v>
      </c>
      <c r="E38" s="53">
        <f t="shared" si="1"/>
        <v>68700</v>
      </c>
      <c r="F38" s="49">
        <v>0</v>
      </c>
      <c r="G38" s="49">
        <v>22900</v>
      </c>
      <c r="H38" s="49">
        <v>3400</v>
      </c>
      <c r="I38" s="49">
        <v>22900</v>
      </c>
      <c r="J38" s="49">
        <v>3000</v>
      </c>
      <c r="K38" s="49">
        <v>22900</v>
      </c>
      <c r="L38" s="49">
        <v>3000</v>
      </c>
      <c r="M38" s="50"/>
      <c r="N38" s="50"/>
      <c r="O38" s="50"/>
      <c r="P38" s="50"/>
      <c r="Q38" s="50"/>
      <c r="R38" s="50"/>
      <c r="S38" s="50"/>
      <c r="T38" s="50"/>
      <c r="U38" s="50"/>
      <c r="V38" s="50"/>
      <c r="W38" s="50"/>
    </row>
    <row r="39" spans="1:23" ht="50.4" x14ac:dyDescent="0.3">
      <c r="A39" s="44">
        <v>5</v>
      </c>
      <c r="B39" s="32" t="s">
        <v>210</v>
      </c>
      <c r="C39" s="50" t="s">
        <v>385</v>
      </c>
      <c r="D39" s="52"/>
      <c r="E39" s="53">
        <f t="shared" si="1"/>
        <v>10232</v>
      </c>
      <c r="F39" s="53">
        <f>SUM(F40:F41)</f>
        <v>5172</v>
      </c>
      <c r="G39" s="53">
        <f>SUM(G40:G41)</f>
        <v>1530</v>
      </c>
      <c r="H39" s="53">
        <f t="shared" ref="H39:L39" si="9">SUM(H40:H41)</f>
        <v>100</v>
      </c>
      <c r="I39" s="53">
        <f t="shared" si="9"/>
        <v>1530</v>
      </c>
      <c r="J39" s="53">
        <f t="shared" si="9"/>
        <v>100</v>
      </c>
      <c r="K39" s="53">
        <f t="shared" si="9"/>
        <v>2000</v>
      </c>
      <c r="L39" s="53">
        <f t="shared" si="9"/>
        <v>2000</v>
      </c>
      <c r="M39" s="50"/>
      <c r="N39" s="50"/>
      <c r="O39" s="50"/>
      <c r="P39" s="50"/>
      <c r="Q39" s="50"/>
      <c r="R39" s="50"/>
      <c r="S39" s="50"/>
      <c r="T39" s="50"/>
      <c r="U39" s="50"/>
      <c r="V39" s="50"/>
      <c r="W39" s="50"/>
    </row>
    <row r="40" spans="1:23" ht="33.6" x14ac:dyDescent="0.3">
      <c r="A40" s="44" t="s">
        <v>489</v>
      </c>
      <c r="B40" s="32" t="s">
        <v>34</v>
      </c>
      <c r="C40" s="50" t="s">
        <v>385</v>
      </c>
      <c r="D40" s="52" t="s">
        <v>35</v>
      </c>
      <c r="E40" s="53">
        <f t="shared" si="1"/>
        <v>0</v>
      </c>
      <c r="F40" s="49"/>
      <c r="G40" s="49"/>
      <c r="H40" s="49"/>
      <c r="I40" s="49"/>
      <c r="J40" s="49"/>
      <c r="K40" s="49"/>
      <c r="L40" s="49"/>
      <c r="M40" s="50"/>
      <c r="N40" s="50"/>
      <c r="O40" s="50"/>
      <c r="P40" s="50"/>
      <c r="Q40" s="50"/>
      <c r="R40" s="50"/>
      <c r="S40" s="50"/>
      <c r="T40" s="50"/>
      <c r="U40" s="50"/>
      <c r="V40" s="50"/>
      <c r="W40" s="50"/>
    </row>
    <row r="41" spans="1:23" ht="33.6" x14ac:dyDescent="0.3">
      <c r="A41" s="44" t="s">
        <v>490</v>
      </c>
      <c r="B41" s="32" t="s">
        <v>36</v>
      </c>
      <c r="C41" s="50" t="s">
        <v>385</v>
      </c>
      <c r="D41" s="52" t="s">
        <v>211</v>
      </c>
      <c r="E41" s="53">
        <f t="shared" si="1"/>
        <v>10232</v>
      </c>
      <c r="F41" s="49">
        <v>5172</v>
      </c>
      <c r="G41" s="49">
        <v>1530</v>
      </c>
      <c r="H41" s="49">
        <v>100</v>
      </c>
      <c r="I41" s="49">
        <v>1530</v>
      </c>
      <c r="J41" s="49">
        <v>100</v>
      </c>
      <c r="K41" s="49">
        <v>2000</v>
      </c>
      <c r="L41" s="49">
        <v>2000</v>
      </c>
      <c r="M41" s="50"/>
      <c r="N41" s="50"/>
      <c r="O41" s="50"/>
      <c r="P41" s="50"/>
      <c r="Q41" s="50"/>
      <c r="R41" s="50"/>
      <c r="S41" s="50"/>
      <c r="T41" s="50"/>
      <c r="U41" s="50"/>
      <c r="V41" s="50"/>
      <c r="W41" s="50"/>
    </row>
    <row r="42" spans="1:23" ht="50.4" x14ac:dyDescent="0.3">
      <c r="A42" s="44">
        <v>6</v>
      </c>
      <c r="B42" s="32" t="s">
        <v>197</v>
      </c>
      <c r="C42" s="50" t="s">
        <v>385</v>
      </c>
      <c r="D42" s="52" t="s">
        <v>37</v>
      </c>
      <c r="E42" s="53">
        <f t="shared" si="1"/>
        <v>0</v>
      </c>
      <c r="F42" s="53">
        <v>0</v>
      </c>
      <c r="G42" s="53">
        <v>0</v>
      </c>
      <c r="H42" s="53">
        <v>0</v>
      </c>
      <c r="I42" s="53">
        <v>0</v>
      </c>
      <c r="J42" s="53">
        <v>0</v>
      </c>
      <c r="K42" s="53">
        <v>0</v>
      </c>
      <c r="L42" s="53">
        <v>0</v>
      </c>
      <c r="M42" s="50"/>
      <c r="N42" s="50"/>
      <c r="O42" s="50"/>
      <c r="P42" s="50"/>
      <c r="Q42" s="50"/>
      <c r="R42" s="50"/>
      <c r="S42" s="50"/>
      <c r="T42" s="50"/>
      <c r="U42" s="50"/>
      <c r="V42" s="50"/>
      <c r="W42" s="50"/>
    </row>
    <row r="43" spans="1:23" ht="33.6" x14ac:dyDescent="0.3">
      <c r="A43" s="44" t="s">
        <v>491</v>
      </c>
      <c r="B43" s="32" t="s">
        <v>38</v>
      </c>
      <c r="C43" s="50" t="s">
        <v>385</v>
      </c>
      <c r="D43" s="52" t="s">
        <v>37</v>
      </c>
      <c r="E43" s="53">
        <f t="shared" si="1"/>
        <v>0</v>
      </c>
      <c r="F43" s="49"/>
      <c r="G43" s="49"/>
      <c r="H43" s="49"/>
      <c r="I43" s="49"/>
      <c r="J43" s="49"/>
      <c r="K43" s="49"/>
      <c r="L43" s="49"/>
      <c r="M43" s="50"/>
      <c r="N43" s="50"/>
      <c r="O43" s="50"/>
      <c r="P43" s="50"/>
      <c r="Q43" s="50"/>
      <c r="R43" s="50"/>
      <c r="S43" s="50"/>
      <c r="T43" s="50"/>
      <c r="U43" s="50"/>
      <c r="V43" s="50"/>
      <c r="W43" s="50"/>
    </row>
    <row r="44" spans="1:23" ht="33.6" x14ac:dyDescent="0.3">
      <c r="A44" s="44" t="s">
        <v>492</v>
      </c>
      <c r="B44" s="32" t="s">
        <v>39</v>
      </c>
      <c r="C44" s="50" t="s">
        <v>385</v>
      </c>
      <c r="D44" s="52" t="s">
        <v>37</v>
      </c>
      <c r="E44" s="53">
        <f t="shared" si="1"/>
        <v>0</v>
      </c>
      <c r="F44" s="49"/>
      <c r="G44" s="49"/>
      <c r="H44" s="49"/>
      <c r="I44" s="49"/>
      <c r="J44" s="49"/>
      <c r="K44" s="49"/>
      <c r="L44" s="49"/>
      <c r="M44" s="50"/>
      <c r="N44" s="50"/>
      <c r="O44" s="50"/>
      <c r="P44" s="50"/>
      <c r="Q44" s="50"/>
      <c r="R44" s="50"/>
      <c r="S44" s="50"/>
      <c r="T44" s="50"/>
      <c r="U44" s="50"/>
      <c r="V44" s="50"/>
      <c r="W44" s="50"/>
    </row>
    <row r="45" spans="1:23" ht="16.8" x14ac:dyDescent="0.3">
      <c r="A45" s="44" t="s">
        <v>493</v>
      </c>
      <c r="B45" s="32" t="s">
        <v>40</v>
      </c>
      <c r="C45" s="50" t="s">
        <v>385</v>
      </c>
      <c r="D45" s="52" t="s">
        <v>37</v>
      </c>
      <c r="E45" s="53">
        <f t="shared" si="1"/>
        <v>0</v>
      </c>
      <c r="F45" s="49"/>
      <c r="G45" s="49"/>
      <c r="H45" s="49"/>
      <c r="I45" s="49"/>
      <c r="J45" s="49"/>
      <c r="K45" s="49"/>
      <c r="L45" s="49"/>
      <c r="M45" s="50"/>
      <c r="N45" s="50"/>
      <c r="O45" s="50"/>
      <c r="P45" s="50"/>
      <c r="Q45" s="50"/>
      <c r="R45" s="50"/>
      <c r="S45" s="50"/>
      <c r="T45" s="50"/>
      <c r="U45" s="50"/>
      <c r="V45" s="50"/>
      <c r="W45" s="50"/>
    </row>
    <row r="46" spans="1:23" ht="50.4" x14ac:dyDescent="0.3">
      <c r="A46" s="44" t="s">
        <v>494</v>
      </c>
      <c r="B46" s="32" t="s">
        <v>41</v>
      </c>
      <c r="C46" s="50" t="s">
        <v>385</v>
      </c>
      <c r="D46" s="52" t="s">
        <v>37</v>
      </c>
      <c r="E46" s="53">
        <f t="shared" si="1"/>
        <v>0</v>
      </c>
      <c r="F46" s="49"/>
      <c r="G46" s="49"/>
      <c r="H46" s="49"/>
      <c r="I46" s="49"/>
      <c r="J46" s="49"/>
      <c r="K46" s="49"/>
      <c r="L46" s="49"/>
      <c r="M46" s="50"/>
      <c r="N46" s="50"/>
      <c r="O46" s="50"/>
      <c r="P46" s="50"/>
      <c r="Q46" s="50"/>
      <c r="R46" s="50"/>
      <c r="S46" s="50"/>
      <c r="T46" s="50"/>
      <c r="U46" s="50"/>
      <c r="V46" s="50"/>
      <c r="W46" s="50"/>
    </row>
    <row r="47" spans="1:23" ht="100.8" x14ac:dyDescent="0.3">
      <c r="A47" s="44">
        <v>8</v>
      </c>
      <c r="B47" s="32" t="s">
        <v>42</v>
      </c>
      <c r="C47" s="50" t="s">
        <v>385</v>
      </c>
      <c r="D47" s="52"/>
      <c r="E47" s="53">
        <f t="shared" si="1"/>
        <v>1430</v>
      </c>
      <c r="F47" s="53">
        <f>SUM(F48+F52+F53+F57+F58+F59+F60)</f>
        <v>10</v>
      </c>
      <c r="G47" s="53">
        <f>SUM(G48+G52+G53+G57+G58+G59+G60)</f>
        <v>580</v>
      </c>
      <c r="H47" s="53">
        <f t="shared" ref="H47:L47" si="10">SUM(H48+H52+H53+H57+H58+H59+H60)</f>
        <v>0</v>
      </c>
      <c r="I47" s="53">
        <f t="shared" si="10"/>
        <v>435</v>
      </c>
      <c r="J47" s="53">
        <f t="shared" si="10"/>
        <v>0</v>
      </c>
      <c r="K47" s="53">
        <f t="shared" si="10"/>
        <v>405</v>
      </c>
      <c r="L47" s="53">
        <f t="shared" si="10"/>
        <v>0</v>
      </c>
      <c r="M47" s="50"/>
      <c r="N47" s="50"/>
      <c r="O47" s="50"/>
      <c r="P47" s="50"/>
      <c r="Q47" s="50"/>
      <c r="R47" s="50"/>
      <c r="S47" s="50"/>
      <c r="T47" s="50"/>
      <c r="U47" s="50"/>
      <c r="V47" s="50"/>
      <c r="W47" s="50"/>
    </row>
    <row r="48" spans="1:23" ht="50.4" x14ac:dyDescent="0.3">
      <c r="A48" s="44" t="s">
        <v>495</v>
      </c>
      <c r="B48" s="32" t="s">
        <v>43</v>
      </c>
      <c r="C48" s="50" t="s">
        <v>385</v>
      </c>
      <c r="D48" s="52" t="s">
        <v>24</v>
      </c>
      <c r="E48" s="53">
        <f t="shared" si="1"/>
        <v>470</v>
      </c>
      <c r="F48" s="53">
        <f t="shared" ref="F48" si="11">F49+F50+F51</f>
        <v>10</v>
      </c>
      <c r="G48" s="53">
        <f>G49+G50+G51</f>
        <v>200</v>
      </c>
      <c r="H48" s="53">
        <f t="shared" ref="H48:L48" si="12">H49+H50+H51</f>
        <v>0</v>
      </c>
      <c r="I48" s="53">
        <f t="shared" si="12"/>
        <v>130</v>
      </c>
      <c r="J48" s="53">
        <f t="shared" si="12"/>
        <v>0</v>
      </c>
      <c r="K48" s="53">
        <f t="shared" si="12"/>
        <v>130</v>
      </c>
      <c r="L48" s="53">
        <f t="shared" si="12"/>
        <v>0</v>
      </c>
      <c r="M48" s="50"/>
      <c r="N48" s="50"/>
      <c r="O48" s="50"/>
      <c r="P48" s="50"/>
      <c r="Q48" s="50"/>
      <c r="R48" s="50"/>
      <c r="S48" s="50"/>
      <c r="T48" s="50"/>
      <c r="U48" s="50"/>
      <c r="V48" s="50"/>
      <c r="W48" s="50"/>
    </row>
    <row r="49" spans="1:23" ht="67.2" x14ac:dyDescent="0.3">
      <c r="A49" s="44" t="s">
        <v>496</v>
      </c>
      <c r="B49" s="32" t="s">
        <v>44</v>
      </c>
      <c r="C49" s="50" t="s">
        <v>385</v>
      </c>
      <c r="D49" s="52" t="s">
        <v>26</v>
      </c>
      <c r="E49" s="53">
        <f t="shared" si="1"/>
        <v>0</v>
      </c>
      <c r="F49" s="49"/>
      <c r="G49" s="49"/>
      <c r="H49" s="49"/>
      <c r="I49" s="49"/>
      <c r="J49" s="49"/>
      <c r="K49" s="49"/>
      <c r="L49" s="49"/>
      <c r="M49" s="50"/>
      <c r="N49" s="50"/>
      <c r="O49" s="50"/>
      <c r="P49" s="50"/>
      <c r="Q49" s="50"/>
      <c r="R49" s="50"/>
      <c r="S49" s="50"/>
      <c r="T49" s="50"/>
      <c r="U49" s="50"/>
      <c r="V49" s="50"/>
      <c r="W49" s="50"/>
    </row>
    <row r="50" spans="1:23" ht="50.4" x14ac:dyDescent="0.3">
      <c r="A50" s="44" t="s">
        <v>497</v>
      </c>
      <c r="B50" s="32" t="s">
        <v>43</v>
      </c>
      <c r="C50" s="50" t="s">
        <v>385</v>
      </c>
      <c r="D50" s="52" t="s">
        <v>35</v>
      </c>
      <c r="E50" s="53">
        <f t="shared" si="1"/>
        <v>430</v>
      </c>
      <c r="F50" s="49">
        <v>0</v>
      </c>
      <c r="G50" s="49">
        <v>190</v>
      </c>
      <c r="H50" s="49"/>
      <c r="I50" s="49">
        <v>120</v>
      </c>
      <c r="J50" s="49"/>
      <c r="K50" s="49">
        <v>120</v>
      </c>
      <c r="L50" s="49"/>
      <c r="M50" s="50"/>
      <c r="N50" s="50"/>
      <c r="O50" s="50"/>
      <c r="P50" s="50"/>
      <c r="Q50" s="50"/>
      <c r="R50" s="50"/>
      <c r="S50" s="50"/>
      <c r="T50" s="50"/>
      <c r="U50" s="50"/>
      <c r="V50" s="50"/>
      <c r="W50" s="50"/>
    </row>
    <row r="51" spans="1:23" ht="39.6" x14ac:dyDescent="0.3">
      <c r="A51" s="44" t="s">
        <v>498</v>
      </c>
      <c r="B51" s="32" t="s">
        <v>29</v>
      </c>
      <c r="C51" s="50" t="s">
        <v>385</v>
      </c>
      <c r="D51" s="52" t="s">
        <v>22</v>
      </c>
      <c r="E51" s="53">
        <f t="shared" si="1"/>
        <v>40</v>
      </c>
      <c r="F51" s="49">
        <v>10</v>
      </c>
      <c r="G51" s="49">
        <v>10</v>
      </c>
      <c r="H51" s="49"/>
      <c r="I51" s="49">
        <v>10</v>
      </c>
      <c r="J51" s="49"/>
      <c r="K51" s="49">
        <v>10</v>
      </c>
      <c r="L51" s="49"/>
      <c r="M51" s="50"/>
      <c r="N51" s="50"/>
      <c r="O51" s="50"/>
      <c r="P51" s="50"/>
      <c r="Q51" s="50"/>
      <c r="R51" s="50"/>
      <c r="S51" s="50"/>
      <c r="T51" s="50"/>
      <c r="U51" s="50"/>
      <c r="V51" s="50"/>
      <c r="W51" s="50"/>
    </row>
    <row r="52" spans="1:23" ht="84" x14ac:dyDescent="0.3">
      <c r="A52" s="44" t="s">
        <v>499</v>
      </c>
      <c r="B52" s="32" t="s">
        <v>45</v>
      </c>
      <c r="C52" s="50" t="s">
        <v>385</v>
      </c>
      <c r="D52" s="52" t="s">
        <v>46</v>
      </c>
      <c r="E52" s="53">
        <f t="shared" si="1"/>
        <v>100</v>
      </c>
      <c r="F52" s="49">
        <v>0</v>
      </c>
      <c r="G52" s="49">
        <v>50</v>
      </c>
      <c r="H52" s="49"/>
      <c r="I52" s="49">
        <v>25</v>
      </c>
      <c r="J52" s="49"/>
      <c r="K52" s="49">
        <v>25</v>
      </c>
      <c r="L52" s="49"/>
      <c r="M52" s="50"/>
      <c r="N52" s="50"/>
      <c r="O52" s="50"/>
      <c r="P52" s="50"/>
      <c r="Q52" s="50"/>
      <c r="R52" s="50"/>
      <c r="S52" s="50"/>
      <c r="T52" s="50"/>
      <c r="U52" s="50"/>
      <c r="V52" s="50"/>
      <c r="W52" s="50"/>
    </row>
    <row r="53" spans="1:23" ht="84" x14ac:dyDescent="0.3">
      <c r="A53" s="48" t="s">
        <v>500</v>
      </c>
      <c r="B53" s="32" t="s">
        <v>429</v>
      </c>
      <c r="C53" s="50" t="s">
        <v>385</v>
      </c>
      <c r="D53" s="52"/>
      <c r="E53" s="53">
        <f t="shared" si="1"/>
        <v>170</v>
      </c>
      <c r="F53" s="49">
        <v>0</v>
      </c>
      <c r="G53" s="49">
        <f>G54+G55+G56</f>
        <v>100</v>
      </c>
      <c r="H53" s="49">
        <f t="shared" ref="H53:L53" si="13">H54+H55+H56</f>
        <v>0</v>
      </c>
      <c r="I53" s="49">
        <f t="shared" si="13"/>
        <v>50</v>
      </c>
      <c r="J53" s="49">
        <f t="shared" si="13"/>
        <v>0</v>
      </c>
      <c r="K53" s="49">
        <f t="shared" si="13"/>
        <v>20</v>
      </c>
      <c r="L53" s="49">
        <f t="shared" si="13"/>
        <v>0</v>
      </c>
      <c r="M53" s="50"/>
      <c r="N53" s="50"/>
      <c r="O53" s="50"/>
      <c r="P53" s="50"/>
      <c r="Q53" s="50"/>
      <c r="R53" s="50"/>
      <c r="S53" s="50"/>
      <c r="T53" s="50"/>
      <c r="U53" s="50"/>
      <c r="V53" s="50"/>
      <c r="W53" s="50"/>
    </row>
    <row r="54" spans="1:23" ht="50.4" x14ac:dyDescent="0.3">
      <c r="A54" s="48" t="s">
        <v>501</v>
      </c>
      <c r="B54" s="32" t="s">
        <v>502</v>
      </c>
      <c r="C54" s="50" t="s">
        <v>385</v>
      </c>
      <c r="D54" s="52" t="s">
        <v>26</v>
      </c>
      <c r="E54" s="53">
        <f t="shared" si="1"/>
        <v>0</v>
      </c>
      <c r="F54" s="49">
        <v>0</v>
      </c>
      <c r="G54" s="49"/>
      <c r="H54" s="49"/>
      <c r="I54" s="49"/>
      <c r="J54" s="49"/>
      <c r="K54" s="49"/>
      <c r="L54" s="49"/>
      <c r="M54" s="50"/>
      <c r="N54" s="50"/>
      <c r="O54" s="50"/>
      <c r="P54" s="50"/>
      <c r="Q54" s="50"/>
      <c r="R54" s="50"/>
      <c r="S54" s="50"/>
      <c r="T54" s="50"/>
      <c r="U54" s="50"/>
      <c r="V54" s="50"/>
      <c r="W54" s="50"/>
    </row>
    <row r="55" spans="1:23" ht="50.4" x14ac:dyDescent="0.3">
      <c r="A55" s="48" t="s">
        <v>503</v>
      </c>
      <c r="B55" s="32" t="s">
        <v>439</v>
      </c>
      <c r="C55" s="50" t="s">
        <v>385</v>
      </c>
      <c r="D55" s="52" t="s">
        <v>26</v>
      </c>
      <c r="E55" s="53">
        <f t="shared" si="1"/>
        <v>0</v>
      </c>
      <c r="F55" s="49">
        <v>0</v>
      </c>
      <c r="G55" s="49"/>
      <c r="H55" s="49"/>
      <c r="I55" s="49"/>
      <c r="J55" s="49"/>
      <c r="K55" s="49"/>
      <c r="L55" s="49"/>
      <c r="M55" s="50"/>
      <c r="N55" s="50"/>
      <c r="O55" s="50"/>
      <c r="P55" s="50"/>
      <c r="Q55" s="50"/>
      <c r="R55" s="50"/>
      <c r="S55" s="50"/>
      <c r="T55" s="50"/>
      <c r="U55" s="50"/>
      <c r="V55" s="50"/>
      <c r="W55" s="50"/>
    </row>
    <row r="56" spans="1:23" ht="84" x14ac:dyDescent="0.3">
      <c r="A56" s="48" t="s">
        <v>504</v>
      </c>
      <c r="B56" s="32" t="s">
        <v>430</v>
      </c>
      <c r="C56" s="50" t="s">
        <v>385</v>
      </c>
      <c r="D56" s="52" t="s">
        <v>35</v>
      </c>
      <c r="E56" s="53">
        <f t="shared" si="1"/>
        <v>170</v>
      </c>
      <c r="F56" s="49">
        <v>0</v>
      </c>
      <c r="G56" s="49">
        <v>100</v>
      </c>
      <c r="H56" s="49">
        <v>0</v>
      </c>
      <c r="I56" s="49">
        <v>50</v>
      </c>
      <c r="J56" s="49">
        <v>0</v>
      </c>
      <c r="K56" s="49">
        <v>20</v>
      </c>
      <c r="L56" s="49">
        <v>0</v>
      </c>
      <c r="M56" s="50"/>
      <c r="N56" s="50"/>
      <c r="O56" s="50"/>
      <c r="P56" s="50"/>
      <c r="Q56" s="50"/>
      <c r="R56" s="50"/>
      <c r="S56" s="50"/>
      <c r="T56" s="50"/>
      <c r="U56" s="50"/>
      <c r="V56" s="50"/>
      <c r="W56" s="50"/>
    </row>
    <row r="57" spans="1:23" ht="117.6" x14ac:dyDescent="0.3">
      <c r="A57" s="48" t="s">
        <v>395</v>
      </c>
      <c r="B57" s="32" t="s">
        <v>505</v>
      </c>
      <c r="C57" s="50" t="s">
        <v>385</v>
      </c>
      <c r="D57" s="52" t="s">
        <v>26</v>
      </c>
      <c r="E57" s="53">
        <f t="shared" si="1"/>
        <v>30</v>
      </c>
      <c r="F57" s="49">
        <v>0</v>
      </c>
      <c r="G57" s="49">
        <v>10</v>
      </c>
      <c r="H57" s="49">
        <v>0</v>
      </c>
      <c r="I57" s="49">
        <v>10</v>
      </c>
      <c r="J57" s="49">
        <v>0</v>
      </c>
      <c r="K57" s="49">
        <v>10</v>
      </c>
      <c r="L57" s="49">
        <v>0</v>
      </c>
      <c r="M57" s="50"/>
      <c r="N57" s="50"/>
      <c r="O57" s="50"/>
      <c r="P57" s="50"/>
      <c r="Q57" s="50"/>
      <c r="R57" s="50"/>
      <c r="S57" s="50"/>
      <c r="T57" s="50"/>
      <c r="U57" s="50"/>
      <c r="V57" s="50"/>
      <c r="W57" s="50"/>
    </row>
    <row r="58" spans="1:23" ht="67.2" x14ac:dyDescent="0.3">
      <c r="A58" s="48" t="s">
        <v>506</v>
      </c>
      <c r="B58" s="32" t="s">
        <v>431</v>
      </c>
      <c r="C58" s="50" t="s">
        <v>385</v>
      </c>
      <c r="D58" s="52" t="s">
        <v>26</v>
      </c>
      <c r="E58" s="53">
        <f t="shared" si="1"/>
        <v>0</v>
      </c>
      <c r="F58" s="49">
        <v>0</v>
      </c>
      <c r="G58" s="49"/>
      <c r="H58" s="49"/>
      <c r="I58" s="49"/>
      <c r="J58" s="49"/>
      <c r="K58" s="49"/>
      <c r="L58" s="49"/>
      <c r="M58" s="50"/>
      <c r="N58" s="50"/>
      <c r="O58" s="50"/>
      <c r="P58" s="50"/>
      <c r="Q58" s="50"/>
      <c r="R58" s="50"/>
      <c r="S58" s="50"/>
      <c r="T58" s="50"/>
      <c r="U58" s="50"/>
      <c r="V58" s="50"/>
      <c r="W58" s="50"/>
    </row>
    <row r="59" spans="1:23" ht="117.6" x14ac:dyDescent="0.3">
      <c r="A59" s="48" t="s">
        <v>507</v>
      </c>
      <c r="B59" s="32" t="s">
        <v>432</v>
      </c>
      <c r="C59" s="50" t="s">
        <v>385</v>
      </c>
      <c r="D59" s="52" t="s">
        <v>15</v>
      </c>
      <c r="E59" s="53">
        <f t="shared" si="1"/>
        <v>51</v>
      </c>
      <c r="F59" s="49">
        <v>0</v>
      </c>
      <c r="G59" s="49">
        <v>17</v>
      </c>
      <c r="H59" s="49">
        <v>0</v>
      </c>
      <c r="I59" s="49">
        <v>17</v>
      </c>
      <c r="J59" s="49">
        <v>0</v>
      </c>
      <c r="K59" s="49">
        <v>17</v>
      </c>
      <c r="L59" s="49">
        <v>0</v>
      </c>
      <c r="M59" s="50"/>
      <c r="N59" s="50"/>
      <c r="O59" s="50"/>
      <c r="P59" s="50"/>
      <c r="Q59" s="50"/>
      <c r="R59" s="50"/>
      <c r="S59" s="50"/>
      <c r="T59" s="50"/>
      <c r="U59" s="50"/>
      <c r="V59" s="50"/>
      <c r="W59" s="50"/>
    </row>
    <row r="60" spans="1:23" ht="285.60000000000002" x14ac:dyDescent="0.3">
      <c r="A60" s="48" t="s">
        <v>508</v>
      </c>
      <c r="B60" s="32" t="s">
        <v>509</v>
      </c>
      <c r="C60" s="50" t="s">
        <v>385</v>
      </c>
      <c r="D60" s="52" t="s">
        <v>15</v>
      </c>
      <c r="E60" s="53">
        <f t="shared" si="1"/>
        <v>609</v>
      </c>
      <c r="F60" s="49">
        <v>0</v>
      </c>
      <c r="G60" s="49">
        <v>203</v>
      </c>
      <c r="H60" s="49">
        <v>0</v>
      </c>
      <c r="I60" s="49">
        <v>203</v>
      </c>
      <c r="J60" s="49">
        <v>0</v>
      </c>
      <c r="K60" s="49">
        <v>203</v>
      </c>
      <c r="L60" s="49">
        <v>0</v>
      </c>
      <c r="M60" s="50"/>
      <c r="N60" s="50"/>
      <c r="O60" s="50"/>
      <c r="P60" s="50"/>
      <c r="Q60" s="50"/>
      <c r="R60" s="50"/>
      <c r="S60" s="50"/>
      <c r="T60" s="50"/>
      <c r="U60" s="50"/>
      <c r="V60" s="50"/>
      <c r="W60" s="50"/>
    </row>
    <row r="61" spans="1:23" ht="50.4" x14ac:dyDescent="0.3">
      <c r="A61" s="44">
        <v>9</v>
      </c>
      <c r="B61" s="32" t="s">
        <v>195</v>
      </c>
      <c r="C61" s="50" t="s">
        <v>385</v>
      </c>
      <c r="D61" s="52"/>
      <c r="E61" s="53">
        <f t="shared" si="1"/>
        <v>0</v>
      </c>
      <c r="F61" s="53">
        <f t="shared" ref="F61:J61" si="14">SUM(F62:F64)</f>
        <v>0</v>
      </c>
      <c r="G61" s="53">
        <f t="shared" si="14"/>
        <v>0</v>
      </c>
      <c r="H61" s="53">
        <f t="shared" si="14"/>
        <v>0</v>
      </c>
      <c r="I61" s="53">
        <f t="shared" si="14"/>
        <v>0</v>
      </c>
      <c r="J61" s="53">
        <f t="shared" si="14"/>
        <v>0</v>
      </c>
      <c r="K61" s="53">
        <v>0</v>
      </c>
      <c r="L61" s="53">
        <v>0</v>
      </c>
      <c r="M61" s="50"/>
      <c r="N61" s="50"/>
      <c r="O61" s="50"/>
      <c r="P61" s="50"/>
      <c r="Q61" s="50"/>
      <c r="R61" s="50"/>
      <c r="S61" s="50"/>
      <c r="T61" s="50"/>
      <c r="U61" s="50"/>
      <c r="V61" s="50"/>
      <c r="W61" s="50"/>
    </row>
    <row r="62" spans="1:23" ht="84" x14ac:dyDescent="0.3">
      <c r="A62" s="44" t="s">
        <v>510</v>
      </c>
      <c r="B62" s="32" t="s">
        <v>47</v>
      </c>
      <c r="C62" s="50" t="s">
        <v>385</v>
      </c>
      <c r="D62" s="52" t="s">
        <v>35</v>
      </c>
      <c r="E62" s="53">
        <f t="shared" si="1"/>
        <v>0</v>
      </c>
      <c r="F62" s="49"/>
      <c r="G62" s="49"/>
      <c r="H62" s="49"/>
      <c r="I62" s="49"/>
      <c r="J62" s="49"/>
      <c r="K62" s="49"/>
      <c r="L62" s="49"/>
      <c r="M62" s="50"/>
      <c r="N62" s="50"/>
      <c r="O62" s="50"/>
      <c r="P62" s="50"/>
      <c r="Q62" s="50"/>
      <c r="R62" s="50"/>
      <c r="S62" s="50"/>
      <c r="T62" s="50"/>
      <c r="U62" s="50"/>
      <c r="V62" s="50"/>
      <c r="W62" s="50"/>
    </row>
    <row r="63" spans="1:23" ht="67.2" x14ac:dyDescent="0.3">
      <c r="A63" s="44" t="s">
        <v>511</v>
      </c>
      <c r="B63" s="32" t="s">
        <v>48</v>
      </c>
      <c r="C63" s="50" t="s">
        <v>385</v>
      </c>
      <c r="D63" s="52" t="s">
        <v>35</v>
      </c>
      <c r="E63" s="53">
        <f t="shared" si="1"/>
        <v>0</v>
      </c>
      <c r="F63" s="49"/>
      <c r="G63" s="49"/>
      <c r="H63" s="49"/>
      <c r="I63" s="49"/>
      <c r="J63" s="49"/>
      <c r="K63" s="49"/>
      <c r="L63" s="49"/>
      <c r="M63" s="50"/>
      <c r="N63" s="50"/>
      <c r="O63" s="50"/>
      <c r="P63" s="50"/>
      <c r="Q63" s="50"/>
      <c r="R63" s="50"/>
      <c r="S63" s="50"/>
      <c r="T63" s="50"/>
      <c r="U63" s="50"/>
      <c r="V63" s="50"/>
      <c r="W63" s="50"/>
    </row>
    <row r="64" spans="1:23" ht="33.6" x14ac:dyDescent="0.3">
      <c r="A64" s="44" t="s">
        <v>512</v>
      </c>
      <c r="B64" s="32" t="s">
        <v>49</v>
      </c>
      <c r="C64" s="50" t="s">
        <v>385</v>
      </c>
      <c r="D64" s="52" t="s">
        <v>513</v>
      </c>
      <c r="E64" s="53">
        <f t="shared" si="1"/>
        <v>0</v>
      </c>
      <c r="F64" s="49"/>
      <c r="G64" s="49"/>
      <c r="H64" s="49"/>
      <c r="I64" s="49"/>
      <c r="J64" s="49"/>
      <c r="K64" s="49"/>
      <c r="L64" s="49"/>
      <c r="M64" s="50"/>
      <c r="N64" s="50"/>
      <c r="O64" s="50"/>
      <c r="P64" s="50"/>
      <c r="Q64" s="50"/>
      <c r="R64" s="50"/>
      <c r="S64" s="50"/>
      <c r="T64" s="50"/>
      <c r="U64" s="50"/>
      <c r="V64" s="50"/>
      <c r="W64" s="50"/>
    </row>
    <row r="65" spans="1:23" ht="134.4" x14ac:dyDescent="0.3">
      <c r="A65" s="44">
        <v>10</v>
      </c>
      <c r="B65" s="32" t="s">
        <v>50</v>
      </c>
      <c r="C65" s="50" t="s">
        <v>385</v>
      </c>
      <c r="D65" s="52"/>
      <c r="E65" s="53">
        <f t="shared" si="1"/>
        <v>128.4</v>
      </c>
      <c r="F65" s="53">
        <f t="shared" ref="F65:L65" si="15">SUM(F66:F67)</f>
        <v>32.1</v>
      </c>
      <c r="G65" s="53">
        <f t="shared" si="15"/>
        <v>32.1</v>
      </c>
      <c r="H65" s="53">
        <f t="shared" si="15"/>
        <v>32.1</v>
      </c>
      <c r="I65" s="53">
        <f t="shared" si="15"/>
        <v>32.1</v>
      </c>
      <c r="J65" s="53">
        <f t="shared" si="15"/>
        <v>32.1</v>
      </c>
      <c r="K65" s="53">
        <f t="shared" si="15"/>
        <v>32.1</v>
      </c>
      <c r="L65" s="53">
        <f t="shared" si="15"/>
        <v>32.1</v>
      </c>
      <c r="M65" s="50"/>
      <c r="N65" s="50"/>
      <c r="O65" s="50"/>
      <c r="P65" s="50"/>
      <c r="Q65" s="50"/>
      <c r="R65" s="50"/>
      <c r="S65" s="50"/>
      <c r="T65" s="50"/>
      <c r="U65" s="50"/>
      <c r="V65" s="50"/>
      <c r="W65" s="50"/>
    </row>
    <row r="66" spans="1:23" ht="33.6" x14ac:dyDescent="0.3">
      <c r="A66" s="44" t="s">
        <v>514</v>
      </c>
      <c r="B66" s="32" t="s">
        <v>51</v>
      </c>
      <c r="C66" s="50" t="s">
        <v>385</v>
      </c>
      <c r="D66" s="52" t="s">
        <v>35</v>
      </c>
      <c r="E66" s="53">
        <f t="shared" si="1"/>
        <v>0</v>
      </c>
      <c r="F66" s="49"/>
      <c r="G66" s="49"/>
      <c r="H66" s="49"/>
      <c r="I66" s="49"/>
      <c r="J66" s="49"/>
      <c r="K66" s="49"/>
      <c r="L66" s="49"/>
      <c r="M66" s="50"/>
      <c r="N66" s="50"/>
      <c r="O66" s="50"/>
      <c r="P66" s="50"/>
      <c r="Q66" s="50"/>
      <c r="R66" s="50"/>
      <c r="S66" s="50"/>
      <c r="T66" s="50"/>
      <c r="U66" s="50"/>
      <c r="V66" s="50"/>
      <c r="W66" s="50"/>
    </row>
    <row r="67" spans="1:23" ht="67.2" x14ac:dyDescent="0.3">
      <c r="A67" s="44" t="s">
        <v>515</v>
      </c>
      <c r="B67" s="32" t="s">
        <v>52</v>
      </c>
      <c r="C67" s="50" t="s">
        <v>385</v>
      </c>
      <c r="D67" s="52" t="s">
        <v>15</v>
      </c>
      <c r="E67" s="53">
        <f t="shared" si="1"/>
        <v>128.4</v>
      </c>
      <c r="F67" s="49">
        <v>32.1</v>
      </c>
      <c r="G67" s="49">
        <v>32.1</v>
      </c>
      <c r="H67" s="49">
        <v>32.1</v>
      </c>
      <c r="I67" s="49">
        <v>32.1</v>
      </c>
      <c r="J67" s="49">
        <v>32.1</v>
      </c>
      <c r="K67" s="49">
        <v>32.1</v>
      </c>
      <c r="L67" s="49">
        <v>32.1</v>
      </c>
      <c r="M67" s="50"/>
      <c r="N67" s="50"/>
      <c r="O67" s="50"/>
      <c r="P67" s="50"/>
      <c r="Q67" s="50"/>
      <c r="R67" s="50"/>
      <c r="S67" s="50"/>
      <c r="T67" s="50"/>
      <c r="U67" s="50"/>
      <c r="V67" s="50"/>
      <c r="W67" s="50"/>
    </row>
    <row r="68" spans="1:23" ht="84" x14ac:dyDescent="0.3">
      <c r="A68" s="44">
        <v>11</v>
      </c>
      <c r="B68" s="32" t="s">
        <v>53</v>
      </c>
      <c r="C68" s="50" t="s">
        <v>385</v>
      </c>
      <c r="D68" s="52"/>
      <c r="E68" s="53">
        <f t="shared" si="1"/>
        <v>3</v>
      </c>
      <c r="F68" s="53">
        <f t="shared" ref="F68:L68" si="16">SUM(F69:F70)</f>
        <v>0</v>
      </c>
      <c r="G68" s="53">
        <f t="shared" si="16"/>
        <v>1</v>
      </c>
      <c r="H68" s="53">
        <f t="shared" si="16"/>
        <v>0</v>
      </c>
      <c r="I68" s="53">
        <f t="shared" si="16"/>
        <v>1</v>
      </c>
      <c r="J68" s="53">
        <f t="shared" si="16"/>
        <v>0</v>
      </c>
      <c r="K68" s="53">
        <f t="shared" si="16"/>
        <v>1</v>
      </c>
      <c r="L68" s="53">
        <f t="shared" si="16"/>
        <v>0</v>
      </c>
      <c r="M68" s="50"/>
      <c r="N68" s="50"/>
      <c r="O68" s="50"/>
      <c r="P68" s="50"/>
      <c r="Q68" s="50"/>
      <c r="R68" s="50"/>
      <c r="S68" s="50"/>
      <c r="T68" s="50"/>
      <c r="U68" s="50"/>
      <c r="V68" s="50"/>
      <c r="W68" s="50"/>
    </row>
    <row r="69" spans="1:23" ht="50.4" x14ac:dyDescent="0.3">
      <c r="A69" s="44" t="s">
        <v>516</v>
      </c>
      <c r="B69" s="32" t="s">
        <v>54</v>
      </c>
      <c r="C69" s="50" t="s">
        <v>385</v>
      </c>
      <c r="D69" s="52" t="s">
        <v>35</v>
      </c>
      <c r="E69" s="53">
        <f t="shared" si="1"/>
        <v>0</v>
      </c>
      <c r="F69" s="49"/>
      <c r="G69" s="49"/>
      <c r="H69" s="49"/>
      <c r="I69" s="49"/>
      <c r="J69" s="49"/>
      <c r="K69" s="49"/>
      <c r="L69" s="49"/>
      <c r="M69" s="50"/>
      <c r="N69" s="50"/>
      <c r="O69" s="50"/>
      <c r="P69" s="50"/>
      <c r="Q69" s="50"/>
      <c r="R69" s="50"/>
      <c r="S69" s="50"/>
      <c r="T69" s="50"/>
      <c r="U69" s="50"/>
      <c r="V69" s="50"/>
      <c r="W69" s="50"/>
    </row>
    <row r="70" spans="1:23" ht="33.6" x14ac:dyDescent="0.3">
      <c r="A70" s="44" t="s">
        <v>517</v>
      </c>
      <c r="B70" s="32" t="s">
        <v>518</v>
      </c>
      <c r="C70" s="50" t="s">
        <v>385</v>
      </c>
      <c r="D70" s="52" t="s">
        <v>15</v>
      </c>
      <c r="E70" s="53">
        <f t="shared" si="1"/>
        <v>3</v>
      </c>
      <c r="F70" s="49">
        <v>0</v>
      </c>
      <c r="G70" s="49">
        <v>1</v>
      </c>
      <c r="H70" s="49">
        <v>0</v>
      </c>
      <c r="I70" s="49">
        <v>1</v>
      </c>
      <c r="J70" s="49">
        <v>0</v>
      </c>
      <c r="K70" s="49">
        <v>1</v>
      </c>
      <c r="L70" s="49">
        <v>0</v>
      </c>
      <c r="M70" s="50"/>
      <c r="N70" s="50"/>
      <c r="O70" s="50"/>
      <c r="P70" s="50"/>
      <c r="Q70" s="50"/>
      <c r="R70" s="50"/>
      <c r="S70" s="50"/>
      <c r="T70" s="50"/>
      <c r="U70" s="50"/>
      <c r="V70" s="50"/>
      <c r="W70" s="50"/>
    </row>
    <row r="71" spans="1:23" ht="33.6" x14ac:dyDescent="0.3">
      <c r="A71" s="44">
        <v>12</v>
      </c>
      <c r="B71" s="32" t="s">
        <v>55</v>
      </c>
      <c r="C71" s="50" t="s">
        <v>385</v>
      </c>
      <c r="D71" s="52"/>
      <c r="E71" s="53">
        <f t="shared" si="1"/>
        <v>200</v>
      </c>
      <c r="F71" s="53">
        <f t="shared" ref="F71:L71" si="17">SUM(F72:F73)</f>
        <v>50</v>
      </c>
      <c r="G71" s="53">
        <f t="shared" si="17"/>
        <v>50</v>
      </c>
      <c r="H71" s="53">
        <f t="shared" si="17"/>
        <v>0</v>
      </c>
      <c r="I71" s="53">
        <f t="shared" si="17"/>
        <v>50</v>
      </c>
      <c r="J71" s="53">
        <f t="shared" si="17"/>
        <v>0</v>
      </c>
      <c r="K71" s="53">
        <f t="shared" si="17"/>
        <v>50</v>
      </c>
      <c r="L71" s="53">
        <f t="shared" si="17"/>
        <v>0</v>
      </c>
      <c r="M71" s="50"/>
      <c r="N71" s="50"/>
      <c r="O71" s="50"/>
      <c r="P71" s="50"/>
      <c r="Q71" s="50"/>
      <c r="R71" s="50"/>
      <c r="S71" s="50"/>
      <c r="T71" s="50"/>
      <c r="U71" s="50"/>
      <c r="V71" s="50"/>
      <c r="W71" s="50"/>
    </row>
    <row r="72" spans="1:23" ht="33.6" x14ac:dyDescent="0.3">
      <c r="A72" s="44" t="s">
        <v>519</v>
      </c>
      <c r="B72" s="32" t="s">
        <v>56</v>
      </c>
      <c r="C72" s="50" t="s">
        <v>385</v>
      </c>
      <c r="D72" s="52" t="s">
        <v>35</v>
      </c>
      <c r="E72" s="53">
        <f t="shared" si="1"/>
        <v>0</v>
      </c>
      <c r="F72" s="49"/>
      <c r="G72" s="49"/>
      <c r="H72" s="49"/>
      <c r="I72" s="49"/>
      <c r="J72" s="49"/>
      <c r="K72" s="49"/>
      <c r="L72" s="49"/>
      <c r="M72" s="50"/>
      <c r="N72" s="50"/>
      <c r="O72" s="50"/>
      <c r="P72" s="50"/>
      <c r="Q72" s="50"/>
      <c r="R72" s="50"/>
      <c r="S72" s="50"/>
      <c r="T72" s="50"/>
      <c r="U72" s="50"/>
      <c r="V72" s="50"/>
      <c r="W72" s="50"/>
    </row>
    <row r="73" spans="1:23" ht="50.4" x14ac:dyDescent="0.3">
      <c r="A73" s="44" t="s">
        <v>520</v>
      </c>
      <c r="B73" s="32" t="s">
        <v>57</v>
      </c>
      <c r="C73" s="50" t="s">
        <v>385</v>
      </c>
      <c r="D73" s="52" t="s">
        <v>15</v>
      </c>
      <c r="E73" s="53">
        <f t="shared" ref="E73:E94" si="18">G73+I73+K73+F73</f>
        <v>200</v>
      </c>
      <c r="F73" s="49">
        <v>50</v>
      </c>
      <c r="G73" s="49">
        <v>50</v>
      </c>
      <c r="H73" s="49">
        <v>0</v>
      </c>
      <c r="I73" s="49">
        <v>50</v>
      </c>
      <c r="J73" s="49">
        <v>0</v>
      </c>
      <c r="K73" s="49">
        <v>50</v>
      </c>
      <c r="L73" s="49">
        <v>0</v>
      </c>
      <c r="M73" s="50"/>
      <c r="N73" s="50"/>
      <c r="O73" s="50"/>
      <c r="P73" s="50"/>
      <c r="Q73" s="50"/>
      <c r="R73" s="50"/>
      <c r="S73" s="50"/>
      <c r="T73" s="50"/>
      <c r="U73" s="50"/>
      <c r="V73" s="50"/>
      <c r="W73" s="50"/>
    </row>
    <row r="74" spans="1:23" ht="33.6" x14ac:dyDescent="0.3">
      <c r="A74" s="48">
        <v>13</v>
      </c>
      <c r="B74" s="32" t="s">
        <v>440</v>
      </c>
      <c r="C74" s="50" t="s">
        <v>385</v>
      </c>
      <c r="D74" s="52" t="s">
        <v>35</v>
      </c>
      <c r="E74" s="53">
        <f t="shared" si="18"/>
        <v>0</v>
      </c>
      <c r="F74" s="53">
        <f>SUM(F75:F78)</f>
        <v>0</v>
      </c>
      <c r="G74" s="53">
        <f>SUM(G75:G78)</f>
        <v>0</v>
      </c>
      <c r="H74" s="53">
        <f t="shared" ref="H74:L74" si="19">SUM(H75:H78)</f>
        <v>0</v>
      </c>
      <c r="I74" s="53">
        <f t="shared" si="19"/>
        <v>0</v>
      </c>
      <c r="J74" s="53">
        <f t="shared" si="19"/>
        <v>0</v>
      </c>
      <c r="K74" s="53">
        <f t="shared" si="19"/>
        <v>0</v>
      </c>
      <c r="L74" s="53">
        <f t="shared" si="19"/>
        <v>0</v>
      </c>
      <c r="M74" s="50"/>
      <c r="N74" s="50"/>
      <c r="O74" s="50"/>
      <c r="P74" s="50"/>
      <c r="Q74" s="50"/>
      <c r="R74" s="50"/>
      <c r="S74" s="50"/>
      <c r="T74" s="50"/>
      <c r="U74" s="50"/>
      <c r="V74" s="50"/>
      <c r="W74" s="50"/>
    </row>
    <row r="75" spans="1:23" ht="50.4" x14ac:dyDescent="0.3">
      <c r="A75" s="48" t="s">
        <v>521</v>
      </c>
      <c r="B75" s="32" t="s">
        <v>441</v>
      </c>
      <c r="C75" s="50" t="s">
        <v>385</v>
      </c>
      <c r="D75" s="52" t="s">
        <v>35</v>
      </c>
      <c r="E75" s="53">
        <f t="shared" si="18"/>
        <v>0</v>
      </c>
      <c r="F75" s="49"/>
      <c r="G75" s="53"/>
      <c r="H75" s="53"/>
      <c r="I75" s="53"/>
      <c r="J75" s="53"/>
      <c r="K75" s="53"/>
      <c r="L75" s="53"/>
      <c r="M75" s="50"/>
      <c r="N75" s="50"/>
      <c r="O75" s="50"/>
      <c r="P75" s="50"/>
      <c r="Q75" s="50"/>
      <c r="R75" s="50"/>
      <c r="S75" s="50"/>
      <c r="T75" s="50"/>
      <c r="U75" s="50"/>
      <c r="V75" s="50"/>
      <c r="W75" s="50"/>
    </row>
    <row r="76" spans="1:23" ht="67.2" x14ac:dyDescent="0.3">
      <c r="A76" s="48" t="s">
        <v>522</v>
      </c>
      <c r="B76" s="32" t="s">
        <v>523</v>
      </c>
      <c r="C76" s="50" t="s">
        <v>385</v>
      </c>
      <c r="D76" s="52" t="s">
        <v>35</v>
      </c>
      <c r="E76" s="53">
        <f t="shared" si="18"/>
        <v>0</v>
      </c>
      <c r="F76" s="49"/>
      <c r="G76" s="53"/>
      <c r="H76" s="53"/>
      <c r="I76" s="53"/>
      <c r="J76" s="53"/>
      <c r="K76" s="53"/>
      <c r="L76" s="53"/>
      <c r="M76" s="50"/>
      <c r="N76" s="50"/>
      <c r="O76" s="50"/>
      <c r="P76" s="50"/>
      <c r="Q76" s="50"/>
      <c r="R76" s="50"/>
      <c r="S76" s="50"/>
      <c r="T76" s="50"/>
      <c r="U76" s="50"/>
      <c r="V76" s="50"/>
      <c r="W76" s="50"/>
    </row>
    <row r="77" spans="1:23" ht="50.4" x14ac:dyDescent="0.3">
      <c r="A77" s="48" t="s">
        <v>524</v>
      </c>
      <c r="B77" s="32" t="s">
        <v>433</v>
      </c>
      <c r="C77" s="50" t="s">
        <v>385</v>
      </c>
      <c r="D77" s="52" t="s">
        <v>35</v>
      </c>
      <c r="E77" s="53">
        <f t="shared" si="18"/>
        <v>0</v>
      </c>
      <c r="F77" s="49">
        <v>0</v>
      </c>
      <c r="G77" s="53">
        <v>0</v>
      </c>
      <c r="H77" s="53">
        <v>0</v>
      </c>
      <c r="I77" s="53">
        <v>0</v>
      </c>
      <c r="J77" s="53">
        <v>0</v>
      </c>
      <c r="K77" s="49">
        <v>0</v>
      </c>
      <c r="L77" s="53">
        <v>0</v>
      </c>
      <c r="M77" s="50"/>
      <c r="N77" s="50"/>
      <c r="O77" s="50"/>
      <c r="P77" s="50"/>
      <c r="Q77" s="50"/>
      <c r="R77" s="50"/>
      <c r="S77" s="50"/>
      <c r="T77" s="50"/>
      <c r="U77" s="50"/>
      <c r="V77" s="50"/>
      <c r="W77" s="50"/>
    </row>
    <row r="78" spans="1:23" ht="50.4" x14ac:dyDescent="0.3">
      <c r="A78" s="48" t="s">
        <v>525</v>
      </c>
      <c r="B78" s="32" t="s">
        <v>434</v>
      </c>
      <c r="C78" s="50" t="s">
        <v>385</v>
      </c>
      <c r="D78" s="52" t="s">
        <v>35</v>
      </c>
      <c r="E78" s="53">
        <f t="shared" si="18"/>
        <v>0</v>
      </c>
      <c r="F78" s="49"/>
      <c r="G78" s="53"/>
      <c r="H78" s="53"/>
      <c r="I78" s="53"/>
      <c r="J78" s="53"/>
      <c r="K78" s="53"/>
      <c r="L78" s="53"/>
      <c r="M78" s="50"/>
      <c r="N78" s="50"/>
      <c r="O78" s="50"/>
      <c r="P78" s="50"/>
      <c r="Q78" s="50"/>
      <c r="R78" s="50"/>
      <c r="S78" s="50"/>
      <c r="T78" s="50"/>
      <c r="U78" s="50"/>
      <c r="V78" s="50"/>
      <c r="W78" s="50"/>
    </row>
    <row r="79" spans="1:23" ht="62.4" x14ac:dyDescent="0.3">
      <c r="A79" s="44">
        <v>14</v>
      </c>
      <c r="B79" s="61" t="s">
        <v>140</v>
      </c>
      <c r="C79" s="50" t="s">
        <v>385</v>
      </c>
      <c r="D79" s="62" t="s">
        <v>187</v>
      </c>
      <c r="E79" s="53">
        <f t="shared" si="18"/>
        <v>3066</v>
      </c>
      <c r="F79" s="49">
        <v>1041</v>
      </c>
      <c r="G79" s="49">
        <v>675</v>
      </c>
      <c r="H79" s="49">
        <v>0</v>
      </c>
      <c r="I79" s="49">
        <v>675</v>
      </c>
      <c r="J79" s="49">
        <v>0</v>
      </c>
      <c r="K79" s="49">
        <v>675</v>
      </c>
      <c r="L79" s="49">
        <v>0</v>
      </c>
      <c r="M79" s="50"/>
      <c r="N79" s="50"/>
      <c r="O79" s="50"/>
      <c r="P79" s="50"/>
      <c r="Q79" s="50"/>
      <c r="R79" s="50"/>
      <c r="S79" s="50"/>
      <c r="T79" s="50"/>
      <c r="U79" s="50"/>
      <c r="V79" s="50"/>
      <c r="W79" s="50"/>
    </row>
    <row r="80" spans="1:23" ht="78" x14ac:dyDescent="0.3">
      <c r="A80" s="44">
        <v>15</v>
      </c>
      <c r="B80" s="61" t="s">
        <v>141</v>
      </c>
      <c r="C80" s="50" t="s">
        <v>385</v>
      </c>
      <c r="D80" s="62" t="s">
        <v>142</v>
      </c>
      <c r="E80" s="53">
        <f t="shared" si="18"/>
        <v>10613</v>
      </c>
      <c r="F80" s="49">
        <v>6113</v>
      </c>
      <c r="G80" s="49">
        <v>0</v>
      </c>
      <c r="H80" s="49">
        <v>0</v>
      </c>
      <c r="I80" s="49">
        <v>2000</v>
      </c>
      <c r="J80" s="49">
        <v>0</v>
      </c>
      <c r="K80" s="49">
        <v>2500</v>
      </c>
      <c r="L80" s="49">
        <v>0</v>
      </c>
      <c r="M80" s="50"/>
      <c r="N80" s="50"/>
      <c r="O80" s="50"/>
      <c r="P80" s="50"/>
      <c r="Q80" s="50"/>
      <c r="R80" s="50"/>
      <c r="S80" s="50"/>
      <c r="T80" s="50"/>
      <c r="U80" s="50"/>
      <c r="V80" s="50"/>
      <c r="W80" s="50"/>
    </row>
    <row r="81" spans="1:23" ht="93.6" x14ac:dyDescent="0.3">
      <c r="A81" s="44">
        <v>16</v>
      </c>
      <c r="B81" s="61" t="s">
        <v>143</v>
      </c>
      <c r="C81" s="50" t="s">
        <v>385</v>
      </c>
      <c r="D81" s="62" t="s">
        <v>144</v>
      </c>
      <c r="E81" s="53">
        <f t="shared" si="18"/>
        <v>110</v>
      </c>
      <c r="F81" s="49">
        <v>20</v>
      </c>
      <c r="G81" s="49">
        <f>3*15</f>
        <v>45</v>
      </c>
      <c r="H81" s="49">
        <v>20</v>
      </c>
      <c r="I81" s="49">
        <v>25</v>
      </c>
      <c r="J81" s="49">
        <v>20</v>
      </c>
      <c r="K81" s="49">
        <v>20</v>
      </c>
      <c r="L81" s="49">
        <v>20</v>
      </c>
      <c r="M81" s="50"/>
      <c r="N81" s="50"/>
      <c r="O81" s="50"/>
      <c r="P81" s="50"/>
      <c r="Q81" s="50"/>
      <c r="R81" s="50"/>
      <c r="S81" s="50"/>
      <c r="T81" s="50"/>
      <c r="U81" s="50"/>
      <c r="V81" s="50"/>
      <c r="W81" s="50"/>
    </row>
    <row r="82" spans="1:23" ht="31.2" x14ac:dyDescent="0.3">
      <c r="A82" s="44">
        <v>17</v>
      </c>
      <c r="B82" s="61" t="s">
        <v>58</v>
      </c>
      <c r="C82" s="50" t="s">
        <v>385</v>
      </c>
      <c r="D82" s="62" t="s">
        <v>59</v>
      </c>
      <c r="E82" s="53">
        <f t="shared" si="18"/>
        <v>36</v>
      </c>
      <c r="F82" s="49">
        <v>0</v>
      </c>
      <c r="G82" s="49">
        <v>10</v>
      </c>
      <c r="H82" s="49">
        <v>0</v>
      </c>
      <c r="I82" s="49">
        <v>10</v>
      </c>
      <c r="J82" s="49">
        <v>0</v>
      </c>
      <c r="K82" s="49">
        <v>16</v>
      </c>
      <c r="L82" s="49">
        <v>0</v>
      </c>
      <c r="M82" s="50"/>
      <c r="N82" s="50"/>
      <c r="O82" s="50"/>
      <c r="P82" s="50"/>
      <c r="Q82" s="50"/>
      <c r="R82" s="50"/>
      <c r="S82" s="50"/>
      <c r="T82" s="50"/>
      <c r="U82" s="50"/>
      <c r="V82" s="50"/>
      <c r="W82" s="50"/>
    </row>
    <row r="83" spans="1:23" ht="93.6" x14ac:dyDescent="0.3">
      <c r="A83" s="44">
        <v>18</v>
      </c>
      <c r="B83" s="61" t="s">
        <v>538</v>
      </c>
      <c r="C83" s="50" t="s">
        <v>385</v>
      </c>
      <c r="D83" s="62"/>
      <c r="E83" s="53">
        <f t="shared" si="18"/>
        <v>1800</v>
      </c>
      <c r="F83" s="49"/>
      <c r="G83" s="49">
        <v>600</v>
      </c>
      <c r="H83" s="49"/>
      <c r="I83" s="49">
        <v>600</v>
      </c>
      <c r="J83" s="49"/>
      <c r="K83" s="49">
        <v>600</v>
      </c>
      <c r="L83" s="49"/>
      <c r="M83" s="50"/>
      <c r="N83" s="50"/>
      <c r="O83" s="50"/>
      <c r="P83" s="50"/>
      <c r="Q83" s="50"/>
      <c r="R83" s="50"/>
      <c r="S83" s="50"/>
      <c r="T83" s="50"/>
      <c r="U83" s="50"/>
      <c r="V83" s="50"/>
      <c r="W83" s="50"/>
    </row>
    <row r="84" spans="1:23" ht="16.8" x14ac:dyDescent="0.3">
      <c r="A84" s="44"/>
      <c r="B84" s="32" t="s">
        <v>145</v>
      </c>
      <c r="C84" s="50"/>
      <c r="D84" s="58"/>
      <c r="E84" s="53">
        <f>G84+I84+K84+F84</f>
        <v>154855</v>
      </c>
      <c r="F84" s="53">
        <f>F8+F20+F28+F34+F39+F42+F47+F61+F65+F68+F71+F74+F79+F80+F81+F82+F83</f>
        <v>36310.699999999997</v>
      </c>
      <c r="G84" s="53">
        <f t="shared" ref="G84:L84" si="20">G8+G20+G28+G34+G39+G42+G47+G61+G65+G68+G71+G74+G79+G80+G81+G82+G83</f>
        <v>39576.1</v>
      </c>
      <c r="H84" s="53">
        <f t="shared" si="20"/>
        <v>13643.1</v>
      </c>
      <c r="I84" s="53">
        <f t="shared" si="20"/>
        <v>39312.1</v>
      </c>
      <c r="J84" s="53">
        <f t="shared" si="20"/>
        <v>14922.1</v>
      </c>
      <c r="K84" s="53">
        <f t="shared" si="20"/>
        <v>39656.1</v>
      </c>
      <c r="L84" s="53">
        <f t="shared" si="20"/>
        <v>17114.099999999999</v>
      </c>
      <c r="M84" s="50"/>
      <c r="N84" s="50"/>
      <c r="O84" s="50"/>
      <c r="P84" s="50"/>
      <c r="Q84" s="50"/>
      <c r="R84" s="50"/>
      <c r="S84" s="50"/>
      <c r="T84" s="50"/>
      <c r="U84" s="58"/>
      <c r="V84" s="58"/>
      <c r="W84" s="58"/>
    </row>
    <row r="85" spans="1:23" ht="16.8" x14ac:dyDescent="0.3">
      <c r="A85" s="77" t="s">
        <v>60</v>
      </c>
      <c r="B85" s="77"/>
      <c r="C85" s="77"/>
      <c r="D85" s="77"/>
      <c r="E85" s="53">
        <f t="shared" si="18"/>
        <v>0</v>
      </c>
      <c r="F85" s="49"/>
      <c r="G85" s="53"/>
      <c r="H85" s="53"/>
      <c r="I85" s="53"/>
      <c r="J85" s="53"/>
      <c r="K85" s="53"/>
      <c r="L85" s="53"/>
      <c r="M85" s="63"/>
      <c r="N85" s="50"/>
      <c r="O85" s="50"/>
      <c r="P85" s="50"/>
      <c r="Q85" s="50"/>
      <c r="R85" s="63"/>
      <c r="S85" s="50"/>
      <c r="T85" s="50"/>
      <c r="U85" s="50"/>
      <c r="V85" s="50"/>
      <c r="W85" s="50"/>
    </row>
    <row r="86" spans="1:23" ht="67.2" x14ac:dyDescent="0.3">
      <c r="A86" s="64">
        <v>1</v>
      </c>
      <c r="B86" s="32" t="s">
        <v>212</v>
      </c>
      <c r="C86" s="50" t="s">
        <v>385</v>
      </c>
      <c r="D86" s="52"/>
      <c r="E86" s="53">
        <f t="shared" si="18"/>
        <v>6</v>
      </c>
      <c r="F86" s="49">
        <v>0</v>
      </c>
      <c r="G86" s="49">
        <v>2</v>
      </c>
      <c r="H86" s="49">
        <v>2</v>
      </c>
      <c r="I86" s="49">
        <v>2</v>
      </c>
      <c r="J86" s="49">
        <v>2</v>
      </c>
      <c r="K86" s="49">
        <v>2</v>
      </c>
      <c r="L86" s="49">
        <v>0</v>
      </c>
      <c r="M86" s="63"/>
      <c r="N86" s="50"/>
      <c r="O86" s="50"/>
      <c r="P86" s="50"/>
      <c r="Q86" s="50"/>
      <c r="R86" s="63"/>
      <c r="S86" s="50"/>
      <c r="T86" s="50"/>
      <c r="U86" s="50"/>
      <c r="V86" s="50"/>
      <c r="W86" s="50"/>
    </row>
    <row r="87" spans="1:23" ht="151.19999999999999" x14ac:dyDescent="0.3">
      <c r="A87" s="64">
        <v>2</v>
      </c>
      <c r="B87" s="32" t="s">
        <v>61</v>
      </c>
      <c r="C87" s="50" t="s">
        <v>385</v>
      </c>
      <c r="D87" s="62" t="s">
        <v>144</v>
      </c>
      <c r="E87" s="53">
        <f t="shared" si="18"/>
        <v>4910</v>
      </c>
      <c r="F87" s="58">
        <f t="shared" ref="F87:L87" si="21">F88</f>
        <v>4358</v>
      </c>
      <c r="G87" s="58">
        <f t="shared" si="21"/>
        <v>152</v>
      </c>
      <c r="H87" s="58">
        <f t="shared" si="21"/>
        <v>0</v>
      </c>
      <c r="I87" s="58">
        <f t="shared" si="21"/>
        <v>250</v>
      </c>
      <c r="J87" s="58">
        <f t="shared" si="21"/>
        <v>0</v>
      </c>
      <c r="K87" s="58">
        <f t="shared" si="21"/>
        <v>150</v>
      </c>
      <c r="L87" s="58">
        <f t="shared" si="21"/>
        <v>0</v>
      </c>
      <c r="M87" s="63"/>
      <c r="N87" s="50"/>
      <c r="O87" s="50"/>
      <c r="P87" s="50"/>
      <c r="Q87" s="50"/>
      <c r="R87" s="63"/>
      <c r="S87" s="50"/>
      <c r="T87" s="50"/>
      <c r="U87" s="50"/>
      <c r="V87" s="50"/>
      <c r="W87" s="50"/>
    </row>
    <row r="88" spans="1:23" ht="67.2" x14ac:dyDescent="0.3">
      <c r="A88" s="64" t="s">
        <v>467</v>
      </c>
      <c r="B88" s="32" t="s">
        <v>62</v>
      </c>
      <c r="C88" s="50" t="s">
        <v>385</v>
      </c>
      <c r="D88" s="62" t="s">
        <v>144</v>
      </c>
      <c r="E88" s="53">
        <f t="shared" si="18"/>
        <v>4910</v>
      </c>
      <c r="F88" s="49">
        <v>4358</v>
      </c>
      <c r="G88" s="49">
        <v>152</v>
      </c>
      <c r="H88" s="49">
        <v>0</v>
      </c>
      <c r="I88" s="49">
        <v>250</v>
      </c>
      <c r="J88" s="49">
        <v>0</v>
      </c>
      <c r="K88" s="49">
        <v>150</v>
      </c>
      <c r="L88" s="49">
        <v>0</v>
      </c>
      <c r="M88" s="63"/>
      <c r="N88" s="50"/>
      <c r="O88" s="50"/>
      <c r="P88" s="50"/>
      <c r="Q88" s="50"/>
      <c r="R88" s="63"/>
      <c r="S88" s="50"/>
      <c r="T88" s="50"/>
      <c r="U88" s="50"/>
      <c r="V88" s="50"/>
      <c r="W88" s="50"/>
    </row>
    <row r="89" spans="1:23" ht="50.4" x14ac:dyDescent="0.3">
      <c r="A89" s="64" t="s">
        <v>472</v>
      </c>
      <c r="B89" s="32" t="s">
        <v>526</v>
      </c>
      <c r="C89" s="50" t="s">
        <v>385</v>
      </c>
      <c r="D89" s="62" t="s">
        <v>26</v>
      </c>
      <c r="E89" s="53">
        <f t="shared" si="18"/>
        <v>0</v>
      </c>
      <c r="F89" s="49"/>
      <c r="G89" s="49"/>
      <c r="H89" s="49"/>
      <c r="I89" s="49"/>
      <c r="J89" s="49"/>
      <c r="K89" s="49"/>
      <c r="L89" s="49"/>
      <c r="M89" s="63"/>
      <c r="N89" s="50"/>
      <c r="O89" s="50"/>
      <c r="P89" s="50"/>
      <c r="Q89" s="50"/>
      <c r="R89" s="63"/>
      <c r="S89" s="50"/>
      <c r="T89" s="50"/>
      <c r="U89" s="50"/>
      <c r="V89" s="50"/>
      <c r="W89" s="50"/>
    </row>
    <row r="90" spans="1:23" ht="67.2" x14ac:dyDescent="0.3">
      <c r="A90" s="65">
        <v>3</v>
      </c>
      <c r="B90" s="32" t="s">
        <v>435</v>
      </c>
      <c r="C90" s="50" t="s">
        <v>385</v>
      </c>
      <c r="D90" s="62" t="s">
        <v>26</v>
      </c>
      <c r="E90" s="53">
        <f t="shared" si="18"/>
        <v>0</v>
      </c>
      <c r="F90" s="49">
        <v>0</v>
      </c>
      <c r="G90" s="49"/>
      <c r="H90" s="49"/>
      <c r="I90" s="49"/>
      <c r="J90" s="49"/>
      <c r="K90" s="49"/>
      <c r="L90" s="49"/>
      <c r="M90" s="63"/>
      <c r="N90" s="50"/>
      <c r="O90" s="50"/>
      <c r="P90" s="50"/>
      <c r="Q90" s="50"/>
      <c r="R90" s="63"/>
      <c r="S90" s="50"/>
      <c r="T90" s="50"/>
      <c r="U90" s="50"/>
      <c r="V90" s="50"/>
      <c r="W90" s="50"/>
    </row>
    <row r="91" spans="1:23" ht="67.2" x14ac:dyDescent="0.3">
      <c r="A91" s="65">
        <v>4</v>
      </c>
      <c r="B91" s="32" t="s">
        <v>527</v>
      </c>
      <c r="C91" s="50" t="s">
        <v>385</v>
      </c>
      <c r="D91" s="62" t="s">
        <v>26</v>
      </c>
      <c r="E91" s="53">
        <f t="shared" si="18"/>
        <v>0</v>
      </c>
      <c r="F91" s="49">
        <v>0</v>
      </c>
      <c r="G91" s="49"/>
      <c r="H91" s="49"/>
      <c r="I91" s="49"/>
      <c r="J91" s="49"/>
      <c r="K91" s="49"/>
      <c r="L91" s="49"/>
      <c r="M91" s="63"/>
      <c r="N91" s="50"/>
      <c r="O91" s="50"/>
      <c r="P91" s="50"/>
      <c r="Q91" s="50"/>
      <c r="R91" s="63"/>
      <c r="S91" s="50"/>
      <c r="T91" s="50"/>
      <c r="U91" s="50"/>
      <c r="V91" s="50"/>
      <c r="W91" s="50"/>
    </row>
    <row r="92" spans="1:23" ht="50.4" x14ac:dyDescent="0.3">
      <c r="A92" s="65">
        <v>5</v>
      </c>
      <c r="B92" s="32" t="s">
        <v>436</v>
      </c>
      <c r="C92" s="50" t="s">
        <v>385</v>
      </c>
      <c r="D92" s="62" t="s">
        <v>15</v>
      </c>
      <c r="E92" s="53">
        <f t="shared" si="18"/>
        <v>600</v>
      </c>
      <c r="F92" s="49">
        <v>0</v>
      </c>
      <c r="G92" s="49">
        <v>200</v>
      </c>
      <c r="H92" s="49">
        <v>0</v>
      </c>
      <c r="I92" s="49">
        <v>200</v>
      </c>
      <c r="J92" s="49">
        <v>0</v>
      </c>
      <c r="K92" s="49">
        <v>200</v>
      </c>
      <c r="L92" s="49">
        <v>0</v>
      </c>
      <c r="M92" s="63"/>
      <c r="N92" s="50"/>
      <c r="O92" s="50"/>
      <c r="P92" s="50"/>
      <c r="Q92" s="50"/>
      <c r="R92" s="63"/>
      <c r="S92" s="50"/>
      <c r="T92" s="50"/>
      <c r="U92" s="50"/>
      <c r="V92" s="50"/>
      <c r="W92" s="50"/>
    </row>
    <row r="93" spans="1:23" ht="16.8" x14ac:dyDescent="0.3">
      <c r="A93" s="44"/>
      <c r="B93" s="66" t="s">
        <v>145</v>
      </c>
      <c r="C93" s="50"/>
      <c r="D93" s="52"/>
      <c r="E93" s="53">
        <f t="shared" si="18"/>
        <v>5516</v>
      </c>
      <c r="F93" s="67">
        <f>F86+F87+F90+F91+F92</f>
        <v>4358</v>
      </c>
      <c r="G93" s="67">
        <f>G86+G87+G90+G91+G92</f>
        <v>354</v>
      </c>
      <c r="H93" s="67">
        <f t="shared" ref="H93:L93" si="22">H86+H87+H90+H91+H92</f>
        <v>2</v>
      </c>
      <c r="I93" s="67">
        <f t="shared" si="22"/>
        <v>452</v>
      </c>
      <c r="J93" s="67">
        <f t="shared" si="22"/>
        <v>2</v>
      </c>
      <c r="K93" s="67">
        <f t="shared" si="22"/>
        <v>352</v>
      </c>
      <c r="L93" s="67">
        <f t="shared" si="22"/>
        <v>0</v>
      </c>
      <c r="M93" s="50"/>
      <c r="N93" s="50"/>
      <c r="O93" s="50"/>
      <c r="P93" s="50"/>
      <c r="Q93" s="50"/>
      <c r="R93" s="50"/>
      <c r="S93" s="50"/>
      <c r="T93" s="50"/>
      <c r="U93" s="50"/>
      <c r="V93" s="50"/>
      <c r="W93" s="50"/>
    </row>
    <row r="94" spans="1:23" ht="95.4" customHeight="1" x14ac:dyDescent="0.3">
      <c r="A94" s="78" t="s">
        <v>63</v>
      </c>
      <c r="B94" s="78"/>
      <c r="C94" s="68"/>
      <c r="D94" s="69"/>
      <c r="E94" s="53">
        <f t="shared" si="18"/>
        <v>160371</v>
      </c>
      <c r="F94" s="53">
        <f>F84+F93</f>
        <v>40668.699999999997</v>
      </c>
      <c r="G94" s="53">
        <f>G84+G93</f>
        <v>39930.1</v>
      </c>
      <c r="H94" s="53">
        <f t="shared" ref="H94:L94" si="23">H84+H93</f>
        <v>13645.1</v>
      </c>
      <c r="I94" s="53">
        <f t="shared" si="23"/>
        <v>39764.1</v>
      </c>
      <c r="J94" s="53">
        <f t="shared" si="23"/>
        <v>14924.1</v>
      </c>
      <c r="K94" s="53">
        <f t="shared" si="23"/>
        <v>40008.1</v>
      </c>
      <c r="L94" s="53">
        <f t="shared" si="23"/>
        <v>17114.099999999999</v>
      </c>
      <c r="M94" s="68"/>
      <c r="N94" s="68"/>
      <c r="O94" s="68"/>
      <c r="P94" s="68"/>
      <c r="Q94" s="68"/>
      <c r="R94" s="68"/>
      <c r="S94" s="68"/>
      <c r="T94" s="68"/>
      <c r="U94" s="68"/>
      <c r="V94" s="68"/>
      <c r="W94" s="68"/>
    </row>
    <row r="95" spans="1:23" x14ac:dyDescent="0.3">
      <c r="A95" s="73" t="s">
        <v>98</v>
      </c>
      <c r="B95" s="73"/>
      <c r="C95" s="73"/>
      <c r="D95" s="73"/>
      <c r="E95" s="9"/>
      <c r="F95" s="9"/>
      <c r="G95" s="9"/>
      <c r="H95" s="9"/>
      <c r="I95" s="9"/>
      <c r="J95" s="9"/>
      <c r="K95" s="9"/>
      <c r="L95" s="9"/>
      <c r="M95" s="9"/>
      <c r="N95" s="9"/>
      <c r="O95" s="9"/>
      <c r="P95" s="9"/>
      <c r="Q95" s="9"/>
      <c r="R95" s="9"/>
      <c r="S95" s="9"/>
      <c r="T95" s="9"/>
      <c r="U95" s="9"/>
      <c r="V95" s="9"/>
      <c r="W95" s="9"/>
    </row>
    <row r="96" spans="1:23" ht="62.4" x14ac:dyDescent="0.3">
      <c r="A96" s="25" t="s">
        <v>284</v>
      </c>
      <c r="B96" s="43" t="s">
        <v>200</v>
      </c>
      <c r="C96" s="40" t="s">
        <v>380</v>
      </c>
      <c r="D96" s="43" t="s">
        <v>375</v>
      </c>
      <c r="E96" s="7"/>
      <c r="F96" s="7"/>
      <c r="G96" s="7"/>
      <c r="H96" s="7"/>
      <c r="I96" s="7"/>
      <c r="J96" s="7"/>
      <c r="K96" s="7"/>
      <c r="L96" s="7"/>
      <c r="M96" s="7"/>
      <c r="N96" s="7"/>
      <c r="O96" s="7"/>
      <c r="P96" s="7"/>
      <c r="Q96" s="7"/>
      <c r="R96" s="7"/>
      <c r="S96" s="7"/>
      <c r="T96" s="7"/>
      <c r="U96" s="7"/>
      <c r="V96" s="7"/>
      <c r="W96" s="7"/>
    </row>
    <row r="97" spans="1:30" ht="218.4" x14ac:dyDescent="0.3">
      <c r="A97" s="25" t="s">
        <v>285</v>
      </c>
      <c r="B97" s="43" t="s">
        <v>65</v>
      </c>
      <c r="C97" s="40" t="s">
        <v>382</v>
      </c>
      <c r="D97" s="43" t="s">
        <v>445</v>
      </c>
      <c r="E97" s="7">
        <f>G97+I97+K97+F97</f>
        <v>8769.3000000000011</v>
      </c>
      <c r="F97" s="7">
        <v>1694.7</v>
      </c>
      <c r="G97" s="7">
        <f>1600+673.6</f>
        <v>2273.6</v>
      </c>
      <c r="H97" s="7">
        <f>1600+673.6</f>
        <v>2273.6</v>
      </c>
      <c r="I97" s="7">
        <f>1600+800.5</f>
        <v>2400.5</v>
      </c>
      <c r="J97" s="7">
        <f>1600+800.5</f>
        <v>2400.5</v>
      </c>
      <c r="K97" s="7">
        <f>1600+800.5</f>
        <v>2400.5</v>
      </c>
      <c r="L97" s="7">
        <f>1600+800.5</f>
        <v>2400.5</v>
      </c>
      <c r="M97" s="7"/>
      <c r="N97" s="7"/>
      <c r="O97" s="7"/>
      <c r="P97" s="7"/>
      <c r="Q97" s="7"/>
      <c r="R97" s="7"/>
      <c r="S97" s="7"/>
      <c r="T97" s="7"/>
      <c r="U97" s="7"/>
      <c r="V97" s="7"/>
      <c r="W97" s="7"/>
    </row>
    <row r="98" spans="1:30" ht="93.6" x14ac:dyDescent="0.3">
      <c r="A98" s="25" t="s">
        <v>286</v>
      </c>
      <c r="B98" s="43" t="s">
        <v>213</v>
      </c>
      <c r="C98" s="40" t="s">
        <v>381</v>
      </c>
      <c r="D98" s="43" t="s">
        <v>244</v>
      </c>
      <c r="E98" s="7">
        <f t="shared" ref="E98:E105" si="24">G98+I98+K98</f>
        <v>0</v>
      </c>
      <c r="F98" s="7"/>
      <c r="G98" s="7"/>
      <c r="H98" s="7"/>
      <c r="I98" s="7"/>
      <c r="J98" s="7"/>
      <c r="K98" s="7"/>
      <c r="L98" s="7"/>
      <c r="M98" s="7"/>
      <c r="N98" s="7"/>
      <c r="O98" s="7"/>
      <c r="P98" s="7"/>
      <c r="Q98" s="7"/>
      <c r="R98" s="7"/>
      <c r="S98" s="7"/>
      <c r="T98" s="7"/>
      <c r="U98" s="7"/>
      <c r="V98" s="7"/>
      <c r="W98" s="7"/>
    </row>
    <row r="99" spans="1:30" ht="62.4" x14ac:dyDescent="0.3">
      <c r="A99" s="25" t="s">
        <v>287</v>
      </c>
      <c r="B99" s="43" t="s">
        <v>243</v>
      </c>
      <c r="C99" s="40" t="s">
        <v>380</v>
      </c>
      <c r="D99" s="43" t="s">
        <v>245</v>
      </c>
      <c r="E99" s="7">
        <f t="shared" si="24"/>
        <v>0</v>
      </c>
      <c r="F99" s="7"/>
      <c r="G99" s="7"/>
      <c r="H99" s="7"/>
      <c r="I99" s="7"/>
      <c r="J99" s="7"/>
      <c r="K99" s="7"/>
      <c r="L99" s="7"/>
      <c r="M99" s="7"/>
      <c r="N99" s="7"/>
      <c r="O99" s="7"/>
      <c r="P99" s="7"/>
      <c r="Q99" s="7"/>
      <c r="R99" s="7"/>
      <c r="S99" s="7"/>
      <c r="T99" s="7"/>
      <c r="U99" s="7"/>
      <c r="V99" s="7"/>
      <c r="W99" s="7"/>
    </row>
    <row r="100" spans="1:30" ht="140.4" x14ac:dyDescent="0.3">
      <c r="A100" s="25" t="s">
        <v>288</v>
      </c>
      <c r="B100" s="43" t="s">
        <v>71</v>
      </c>
      <c r="C100" s="40" t="s">
        <v>380</v>
      </c>
      <c r="D100" s="43" t="s">
        <v>442</v>
      </c>
      <c r="E100" s="7">
        <f t="shared" si="24"/>
        <v>0</v>
      </c>
      <c r="F100" s="7"/>
      <c r="G100" s="7"/>
      <c r="H100" s="7"/>
      <c r="I100" s="7"/>
      <c r="J100" s="7"/>
      <c r="K100" s="7"/>
      <c r="L100" s="7"/>
      <c r="M100" s="7"/>
      <c r="N100" s="7"/>
      <c r="O100" s="7"/>
      <c r="P100" s="7"/>
      <c r="Q100" s="7"/>
      <c r="R100" s="7"/>
      <c r="S100" s="7"/>
      <c r="T100" s="7"/>
      <c r="U100" s="7"/>
      <c r="V100" s="7"/>
      <c r="W100" s="7"/>
    </row>
    <row r="101" spans="1:30" ht="93.6" x14ac:dyDescent="0.3">
      <c r="A101" s="25" t="s">
        <v>307</v>
      </c>
      <c r="B101" s="43" t="s">
        <v>139</v>
      </c>
      <c r="C101" s="40" t="s">
        <v>383</v>
      </c>
      <c r="D101" s="43" t="s">
        <v>446</v>
      </c>
      <c r="E101" s="7">
        <f>G101+I101+K101+F101</f>
        <v>846</v>
      </c>
      <c r="F101" s="7">
        <v>246</v>
      </c>
      <c r="G101" s="7">
        <v>200</v>
      </c>
      <c r="H101" s="7">
        <v>200</v>
      </c>
      <c r="I101" s="7">
        <v>200</v>
      </c>
      <c r="J101" s="7">
        <v>200</v>
      </c>
      <c r="K101" s="7">
        <v>200</v>
      </c>
      <c r="L101" s="7">
        <v>200</v>
      </c>
      <c r="M101" s="7"/>
      <c r="N101" s="7"/>
      <c r="O101" s="7"/>
      <c r="P101" s="7"/>
      <c r="Q101" s="7"/>
      <c r="R101" s="7"/>
      <c r="S101" s="7"/>
      <c r="T101" s="7"/>
      <c r="U101" s="7"/>
      <c r="V101" s="7"/>
      <c r="W101" s="7"/>
    </row>
    <row r="102" spans="1:30" ht="62.4" x14ac:dyDescent="0.3">
      <c r="A102" s="25" t="s">
        <v>308</v>
      </c>
      <c r="B102" s="43" t="s">
        <v>251</v>
      </c>
      <c r="C102" s="40" t="s">
        <v>384</v>
      </c>
      <c r="D102" s="43" t="s">
        <v>164</v>
      </c>
      <c r="E102" s="7">
        <f>G102+I102+K102+F102</f>
        <v>2018.12</v>
      </c>
      <c r="F102" s="7">
        <v>1118.1199999999999</v>
      </c>
      <c r="G102" s="7">
        <v>300</v>
      </c>
      <c r="H102" s="7">
        <v>300</v>
      </c>
      <c r="I102" s="7">
        <v>300</v>
      </c>
      <c r="J102" s="7">
        <v>300</v>
      </c>
      <c r="K102" s="7">
        <v>300</v>
      </c>
      <c r="L102" s="7">
        <v>300</v>
      </c>
      <c r="M102" s="7"/>
      <c r="N102" s="7"/>
      <c r="O102" s="7"/>
      <c r="P102" s="7"/>
      <c r="Q102" s="7"/>
      <c r="R102" s="7"/>
      <c r="S102" s="7"/>
      <c r="T102" s="7"/>
      <c r="U102" s="7"/>
      <c r="V102" s="7"/>
      <c r="W102" s="7"/>
    </row>
    <row r="103" spans="1:30" ht="78" x14ac:dyDescent="0.3">
      <c r="A103" s="25" t="s">
        <v>309</v>
      </c>
      <c r="B103" s="43" t="s">
        <v>72</v>
      </c>
      <c r="C103" s="40" t="s">
        <v>380</v>
      </c>
      <c r="D103" s="43" t="s">
        <v>379</v>
      </c>
      <c r="E103" s="7">
        <f t="shared" si="24"/>
        <v>0</v>
      </c>
      <c r="F103" s="7"/>
      <c r="G103" s="7"/>
      <c r="H103" s="7"/>
      <c r="I103" s="7"/>
      <c r="J103" s="7"/>
      <c r="K103" s="7"/>
      <c r="L103" s="7"/>
      <c r="M103" s="7"/>
      <c r="N103" s="7"/>
      <c r="O103" s="7"/>
      <c r="P103" s="7"/>
      <c r="Q103" s="7"/>
      <c r="R103" s="7"/>
      <c r="S103" s="7"/>
      <c r="T103" s="7"/>
      <c r="U103" s="7"/>
      <c r="V103" s="7"/>
      <c r="W103" s="7"/>
    </row>
    <row r="104" spans="1:30" ht="62.4" x14ac:dyDescent="0.3">
      <c r="A104" s="25" t="s">
        <v>310</v>
      </c>
      <c r="B104" s="43" t="s">
        <v>358</v>
      </c>
      <c r="C104" s="40" t="s">
        <v>380</v>
      </c>
      <c r="D104" s="43" t="s">
        <v>1</v>
      </c>
      <c r="E104" s="7">
        <f>G104+I104+K104+F104</f>
        <v>7463.8099999999995</v>
      </c>
      <c r="F104" s="7">
        <v>1163.81</v>
      </c>
      <c r="G104" s="7">
        <v>2100</v>
      </c>
      <c r="H104" s="7">
        <v>2100</v>
      </c>
      <c r="I104" s="7">
        <v>2100</v>
      </c>
      <c r="J104" s="7">
        <v>2100</v>
      </c>
      <c r="K104" s="7">
        <v>2100</v>
      </c>
      <c r="L104" s="7">
        <v>2100</v>
      </c>
      <c r="M104" s="7"/>
      <c r="N104" s="7"/>
      <c r="O104" s="7"/>
      <c r="P104" s="7"/>
      <c r="Q104" s="7"/>
      <c r="R104" s="7"/>
      <c r="S104" s="7"/>
      <c r="T104" s="7"/>
      <c r="U104" s="7"/>
      <c r="V104" s="7"/>
      <c r="W104" s="7"/>
    </row>
    <row r="105" spans="1:30" ht="280.8" x14ac:dyDescent="0.3">
      <c r="A105" s="25" t="s">
        <v>311</v>
      </c>
      <c r="B105" s="43" t="s">
        <v>134</v>
      </c>
      <c r="C105" s="40" t="s">
        <v>380</v>
      </c>
      <c r="D105" s="43" t="s">
        <v>135</v>
      </c>
      <c r="E105" s="7">
        <f t="shared" si="24"/>
        <v>0</v>
      </c>
      <c r="F105" s="7"/>
      <c r="G105" s="7"/>
      <c r="H105" s="7"/>
      <c r="I105" s="7"/>
      <c r="J105" s="7"/>
      <c r="K105" s="7"/>
      <c r="L105" s="7"/>
      <c r="M105" s="7"/>
      <c r="N105" s="7"/>
      <c r="O105" s="7"/>
      <c r="P105" s="7"/>
      <c r="Q105" s="7"/>
      <c r="R105" s="7"/>
      <c r="S105" s="7"/>
      <c r="T105" s="7"/>
      <c r="U105" s="7"/>
      <c r="V105" s="7"/>
      <c r="W105" s="7"/>
    </row>
    <row r="106" spans="1:30" ht="202.8" x14ac:dyDescent="0.3">
      <c r="A106" s="25" t="s">
        <v>312</v>
      </c>
      <c r="B106" s="43" t="s">
        <v>136</v>
      </c>
      <c r="C106" s="40" t="s">
        <v>380</v>
      </c>
      <c r="D106" s="43" t="s">
        <v>73</v>
      </c>
      <c r="E106" s="7"/>
      <c r="F106" s="7"/>
      <c r="G106" s="7"/>
      <c r="H106" s="7"/>
      <c r="I106" s="7"/>
      <c r="J106" s="7"/>
      <c r="K106" s="7"/>
      <c r="L106" s="7"/>
      <c r="M106" s="7"/>
      <c r="N106" s="7"/>
      <c r="O106" s="7"/>
      <c r="P106" s="7"/>
      <c r="Q106" s="7"/>
      <c r="R106" s="7"/>
      <c r="S106" s="7"/>
      <c r="T106" s="7"/>
      <c r="U106" s="7"/>
      <c r="V106" s="7"/>
      <c r="W106" s="7"/>
    </row>
    <row r="107" spans="1:30" ht="296.39999999999998" x14ac:dyDescent="0.3">
      <c r="A107" s="25" t="s">
        <v>313</v>
      </c>
      <c r="B107" s="43" t="s">
        <v>137</v>
      </c>
      <c r="C107" s="40" t="s">
        <v>385</v>
      </c>
      <c r="D107" s="43" t="s">
        <v>74</v>
      </c>
      <c r="E107" s="7"/>
      <c r="F107" s="7"/>
      <c r="G107" s="7"/>
      <c r="H107" s="7"/>
      <c r="I107" s="7"/>
      <c r="J107" s="7"/>
      <c r="K107" s="7"/>
      <c r="L107" s="7"/>
      <c r="M107" s="7"/>
      <c r="N107" s="7"/>
      <c r="O107" s="7"/>
      <c r="P107" s="7"/>
      <c r="Q107" s="7"/>
      <c r="R107" s="7"/>
      <c r="S107" s="7"/>
      <c r="T107" s="7"/>
      <c r="U107" s="7"/>
      <c r="V107" s="7"/>
      <c r="W107" s="7"/>
    </row>
    <row r="108" spans="1:30" ht="31.2" x14ac:dyDescent="0.3">
      <c r="A108" s="25" t="s">
        <v>530</v>
      </c>
      <c r="B108" s="43" t="s">
        <v>531</v>
      </c>
      <c r="C108" s="40">
        <v>2016</v>
      </c>
      <c r="D108" s="43"/>
      <c r="E108" s="7">
        <f>F108+G108+I108+K108</f>
        <v>1147.24</v>
      </c>
      <c r="F108" s="7"/>
      <c r="G108" s="7">
        <v>342.92</v>
      </c>
      <c r="H108" s="7">
        <v>342.92</v>
      </c>
      <c r="I108" s="7">
        <v>402.16</v>
      </c>
      <c r="J108" s="7">
        <v>402.16</v>
      </c>
      <c r="K108" s="7">
        <v>402.16</v>
      </c>
      <c r="L108" s="7">
        <v>402.16</v>
      </c>
      <c r="M108" s="7"/>
      <c r="N108" s="7"/>
      <c r="O108" s="7"/>
      <c r="P108" s="7"/>
      <c r="Q108" s="7"/>
      <c r="R108" s="7"/>
      <c r="S108" s="7"/>
      <c r="T108" s="7"/>
      <c r="U108" s="7"/>
      <c r="V108" s="7"/>
      <c r="W108" s="7"/>
    </row>
    <row r="109" spans="1:30" s="11" customFormat="1" x14ac:dyDescent="0.3">
      <c r="A109" s="38"/>
      <c r="B109" s="36" t="s">
        <v>145</v>
      </c>
      <c r="C109" s="37"/>
      <c r="D109" s="36"/>
      <c r="E109" s="8">
        <f>E101+E97+E102+E100+E104+E98+E108</f>
        <v>20244.470000000005</v>
      </c>
      <c r="F109" s="8">
        <f t="shared" ref="F109:L109" si="25">F101+F97+F102+F100+F104+F98+F108</f>
        <v>4222.6299999999992</v>
      </c>
      <c r="G109" s="8">
        <f t="shared" si="25"/>
        <v>5216.5200000000004</v>
      </c>
      <c r="H109" s="8">
        <f t="shared" si="25"/>
        <v>5216.5200000000004</v>
      </c>
      <c r="I109" s="8">
        <f t="shared" si="25"/>
        <v>5402.66</v>
      </c>
      <c r="J109" s="8">
        <f t="shared" si="25"/>
        <v>5402.66</v>
      </c>
      <c r="K109" s="8">
        <f t="shared" si="25"/>
        <v>5402.66</v>
      </c>
      <c r="L109" s="8">
        <f t="shared" si="25"/>
        <v>5402.66</v>
      </c>
      <c r="M109" s="8">
        <f t="shared" ref="M109:V109" si="26">M101+M97+M102+M100+M104+M98</f>
        <v>0</v>
      </c>
      <c r="N109" s="8"/>
      <c r="O109" s="8">
        <f t="shared" si="26"/>
        <v>0</v>
      </c>
      <c r="P109" s="8">
        <f t="shared" si="26"/>
        <v>0</v>
      </c>
      <c r="Q109" s="8">
        <f t="shared" si="26"/>
        <v>0</v>
      </c>
      <c r="R109" s="8">
        <f t="shared" si="26"/>
        <v>0</v>
      </c>
      <c r="S109" s="8"/>
      <c r="T109" s="8">
        <f t="shared" si="26"/>
        <v>0</v>
      </c>
      <c r="U109" s="8">
        <f t="shared" si="26"/>
        <v>0</v>
      </c>
      <c r="V109" s="8">
        <f t="shared" si="26"/>
        <v>0</v>
      </c>
      <c r="W109" s="8"/>
      <c r="X109" s="10"/>
      <c r="Y109" s="10"/>
      <c r="Z109" s="10"/>
      <c r="AA109" s="10"/>
      <c r="AB109" s="10"/>
      <c r="AC109" s="10"/>
      <c r="AD109" s="10"/>
    </row>
    <row r="110" spans="1:30" x14ac:dyDescent="0.3">
      <c r="A110" s="73" t="s">
        <v>99</v>
      </c>
      <c r="B110" s="73"/>
      <c r="C110" s="73"/>
      <c r="D110" s="73"/>
      <c r="E110" s="9"/>
      <c r="F110" s="9"/>
      <c r="G110" s="9"/>
      <c r="H110" s="9"/>
      <c r="I110" s="9"/>
      <c r="J110" s="9"/>
      <c r="K110" s="9"/>
      <c r="L110" s="9"/>
      <c r="M110" s="9"/>
      <c r="N110" s="9"/>
      <c r="O110" s="9"/>
      <c r="P110" s="9"/>
      <c r="Q110" s="9"/>
      <c r="R110" s="9"/>
      <c r="S110" s="9"/>
      <c r="T110" s="9"/>
      <c r="U110" s="9"/>
      <c r="V110" s="9"/>
      <c r="W110" s="9"/>
    </row>
    <row r="111" spans="1:30" ht="31.2" x14ac:dyDescent="0.3">
      <c r="A111" s="25" t="s">
        <v>289</v>
      </c>
      <c r="B111" s="43" t="s">
        <v>188</v>
      </c>
      <c r="C111" s="40" t="s">
        <v>163</v>
      </c>
      <c r="D111" s="43" t="s">
        <v>164</v>
      </c>
      <c r="E111" s="7">
        <f>G111+I111+K111</f>
        <v>1440</v>
      </c>
      <c r="F111" s="7"/>
      <c r="G111" s="7">
        <v>480</v>
      </c>
      <c r="H111" s="7">
        <v>480</v>
      </c>
      <c r="I111" s="7">
        <v>480</v>
      </c>
      <c r="J111" s="7">
        <v>480</v>
      </c>
      <c r="K111" s="7">
        <v>480</v>
      </c>
      <c r="L111" s="7">
        <v>480</v>
      </c>
      <c r="M111" s="7">
        <f>O111+P111+Q111</f>
        <v>0</v>
      </c>
      <c r="N111" s="7"/>
      <c r="O111" s="7"/>
      <c r="P111" s="7"/>
      <c r="Q111" s="7"/>
      <c r="R111" s="7"/>
      <c r="S111" s="7"/>
      <c r="T111" s="7"/>
      <c r="U111" s="7"/>
      <c r="V111" s="7"/>
      <c r="W111" s="7"/>
    </row>
    <row r="112" spans="1:30" ht="93.6" x14ac:dyDescent="0.3">
      <c r="A112" s="25" t="s">
        <v>290</v>
      </c>
      <c r="B112" s="43" t="s">
        <v>218</v>
      </c>
      <c r="C112" s="40" t="s">
        <v>385</v>
      </c>
      <c r="D112" s="43" t="s">
        <v>359</v>
      </c>
      <c r="E112" s="7">
        <f>G112+I112+K112</f>
        <v>0</v>
      </c>
      <c r="F112" s="7"/>
      <c r="G112" s="7"/>
      <c r="H112" s="7"/>
      <c r="I112" s="7"/>
      <c r="J112" s="7"/>
      <c r="K112" s="7"/>
      <c r="L112" s="7"/>
      <c r="M112" s="7">
        <f>O112+P112+Q112</f>
        <v>0</v>
      </c>
      <c r="N112" s="7"/>
      <c r="O112" s="7"/>
      <c r="P112" s="7"/>
      <c r="Q112" s="7"/>
      <c r="R112" s="7"/>
      <c r="S112" s="7"/>
      <c r="T112" s="7"/>
      <c r="U112" s="7"/>
      <c r="V112" s="7"/>
      <c r="W112" s="7"/>
    </row>
    <row r="113" spans="1:30" ht="62.4" x14ac:dyDescent="0.3">
      <c r="A113" s="25" t="s">
        <v>291</v>
      </c>
      <c r="B113" s="43" t="s">
        <v>194</v>
      </c>
      <c r="C113" s="40" t="s">
        <v>165</v>
      </c>
      <c r="D113" s="43" t="s">
        <v>86</v>
      </c>
      <c r="E113" s="7">
        <f>G113+I113+K113+F113</f>
        <v>3073</v>
      </c>
      <c r="F113" s="7"/>
      <c r="G113" s="7">
        <v>1273</v>
      </c>
      <c r="H113" s="7">
        <v>1273</v>
      </c>
      <c r="I113" s="7">
        <v>900</v>
      </c>
      <c r="J113" s="7">
        <v>900</v>
      </c>
      <c r="K113" s="7">
        <v>900</v>
      </c>
      <c r="L113" s="7">
        <v>900</v>
      </c>
      <c r="M113" s="7">
        <f>O113+P113+Q113</f>
        <v>0</v>
      </c>
      <c r="N113" s="7"/>
      <c r="O113" s="7"/>
      <c r="P113" s="7"/>
      <c r="Q113" s="7"/>
      <c r="R113" s="7"/>
      <c r="S113" s="7"/>
      <c r="T113" s="7"/>
      <c r="U113" s="7"/>
      <c r="V113" s="7"/>
      <c r="W113" s="7"/>
    </row>
    <row r="114" spans="1:30" ht="93.6" x14ac:dyDescent="0.3">
      <c r="A114" s="25" t="s">
        <v>314</v>
      </c>
      <c r="B114" s="43" t="s">
        <v>220</v>
      </c>
      <c r="C114" s="40" t="s">
        <v>385</v>
      </c>
      <c r="D114" s="43" t="s">
        <v>246</v>
      </c>
      <c r="E114" s="7">
        <f>G114+I114+K114</f>
        <v>300</v>
      </c>
      <c r="F114" s="7"/>
      <c r="G114" s="7">
        <v>100</v>
      </c>
      <c r="H114" s="7">
        <v>100</v>
      </c>
      <c r="I114" s="7">
        <v>100</v>
      </c>
      <c r="J114" s="7">
        <v>100</v>
      </c>
      <c r="K114" s="7">
        <v>100</v>
      </c>
      <c r="L114" s="7">
        <v>100</v>
      </c>
      <c r="M114" s="7">
        <f>O114+P114+Q114</f>
        <v>0</v>
      </c>
      <c r="N114" s="7"/>
      <c r="O114" s="7"/>
      <c r="P114" s="7"/>
      <c r="Q114" s="7"/>
      <c r="R114" s="7"/>
      <c r="S114" s="7"/>
      <c r="T114" s="7"/>
      <c r="U114" s="7"/>
      <c r="V114" s="7"/>
      <c r="W114" s="7"/>
    </row>
    <row r="115" spans="1:30" ht="46.8" x14ac:dyDescent="0.3">
      <c r="A115" s="25" t="s">
        <v>315</v>
      </c>
      <c r="B115" s="43" t="s">
        <v>219</v>
      </c>
      <c r="C115" s="40" t="s">
        <v>385</v>
      </c>
      <c r="D115" s="43" t="s">
        <v>86</v>
      </c>
      <c r="E115" s="7">
        <f>G115+I115+K115</f>
        <v>0</v>
      </c>
      <c r="F115" s="7"/>
      <c r="G115" s="7"/>
      <c r="H115" s="7"/>
      <c r="I115" s="7"/>
      <c r="J115" s="7"/>
      <c r="K115" s="7"/>
      <c r="L115" s="7"/>
      <c r="M115" s="7">
        <f>O115+P115+Q115</f>
        <v>0</v>
      </c>
      <c r="N115" s="7"/>
      <c r="O115" s="7"/>
      <c r="P115" s="7"/>
      <c r="Q115" s="7"/>
      <c r="R115" s="7"/>
      <c r="S115" s="7"/>
      <c r="T115" s="7"/>
      <c r="U115" s="7"/>
      <c r="V115" s="7"/>
      <c r="W115" s="7"/>
    </row>
    <row r="116" spans="1:30" ht="93.6" x14ac:dyDescent="0.3">
      <c r="A116" s="25" t="s">
        <v>316</v>
      </c>
      <c r="B116" s="43" t="s">
        <v>388</v>
      </c>
      <c r="C116" s="40" t="s">
        <v>385</v>
      </c>
      <c r="D116" s="43" t="s">
        <v>447</v>
      </c>
      <c r="E116" s="7">
        <f>G116+I116+K116+F116</f>
        <v>3929</v>
      </c>
      <c r="F116" s="7">
        <v>0</v>
      </c>
      <c r="G116" s="7">
        <v>353</v>
      </c>
      <c r="H116" s="7">
        <v>353</v>
      </c>
      <c r="I116" s="7">
        <v>1788</v>
      </c>
      <c r="J116" s="7">
        <v>1788</v>
      </c>
      <c r="K116" s="7">
        <v>1788</v>
      </c>
      <c r="L116" s="7">
        <v>1788</v>
      </c>
      <c r="M116" s="7"/>
      <c r="N116" s="7"/>
      <c r="O116" s="7"/>
      <c r="P116" s="7"/>
      <c r="Q116" s="7"/>
      <c r="R116" s="7"/>
      <c r="S116" s="7"/>
      <c r="T116" s="7"/>
      <c r="U116" s="7"/>
      <c r="V116" s="7"/>
      <c r="W116" s="7"/>
    </row>
    <row r="117" spans="1:30" ht="93.6" x14ac:dyDescent="0.3">
      <c r="A117" s="25" t="s">
        <v>386</v>
      </c>
      <c r="B117" s="43" t="s">
        <v>201</v>
      </c>
      <c r="C117" s="40" t="s">
        <v>385</v>
      </c>
      <c r="D117" s="43" t="s">
        <v>389</v>
      </c>
      <c r="E117" s="7">
        <f>G117+I117+K117+F117</f>
        <v>551.5</v>
      </c>
      <c r="F117" s="7">
        <v>191.5</v>
      </c>
      <c r="G117" s="7">
        <v>120</v>
      </c>
      <c r="H117" s="7">
        <v>120</v>
      </c>
      <c r="I117" s="7">
        <v>120</v>
      </c>
      <c r="J117" s="7">
        <v>120</v>
      </c>
      <c r="K117" s="7">
        <v>120</v>
      </c>
      <c r="L117" s="7">
        <v>120</v>
      </c>
      <c r="M117" s="7"/>
      <c r="N117" s="7"/>
      <c r="O117" s="7"/>
      <c r="P117" s="7"/>
      <c r="Q117" s="7"/>
      <c r="R117" s="7"/>
      <c r="S117" s="7"/>
      <c r="T117" s="7"/>
      <c r="U117" s="7"/>
      <c r="V117" s="7"/>
      <c r="W117" s="7"/>
    </row>
    <row r="118" spans="1:30" ht="109.2" x14ac:dyDescent="0.3">
      <c r="A118" s="25" t="s">
        <v>387</v>
      </c>
      <c r="B118" s="43" t="s">
        <v>360</v>
      </c>
      <c r="C118" s="40" t="s">
        <v>385</v>
      </c>
      <c r="D118" s="43"/>
      <c r="E118" s="7"/>
      <c r="F118" s="7"/>
      <c r="G118" s="7"/>
      <c r="H118" s="7"/>
      <c r="I118" s="7"/>
      <c r="J118" s="7"/>
      <c r="K118" s="7"/>
      <c r="L118" s="7"/>
      <c r="M118" s="7"/>
      <c r="N118" s="7"/>
      <c r="O118" s="7"/>
      <c r="P118" s="7"/>
      <c r="Q118" s="7"/>
      <c r="R118" s="7"/>
      <c r="S118" s="7"/>
      <c r="T118" s="7"/>
      <c r="U118" s="7"/>
      <c r="V118" s="7"/>
      <c r="W118" s="7"/>
    </row>
    <row r="119" spans="1:30" x14ac:dyDescent="0.3">
      <c r="A119" s="73" t="s">
        <v>116</v>
      </c>
      <c r="B119" s="73"/>
      <c r="C119" s="40"/>
      <c r="D119" s="43"/>
      <c r="E119" s="8">
        <f>E111+E112+E113+E114+E115+E116+E117+E118</f>
        <v>9293.5</v>
      </c>
      <c r="F119" s="8">
        <f>F111+F112+F113+F114+F115+F116+F117+F118</f>
        <v>191.5</v>
      </c>
      <c r="G119" s="8">
        <f t="shared" ref="G119:L119" si="27">G111+G112+G113+G114+G115+G116+G117+G118</f>
        <v>2326</v>
      </c>
      <c r="H119" s="8">
        <f t="shared" si="27"/>
        <v>2326</v>
      </c>
      <c r="I119" s="8">
        <f t="shared" si="27"/>
        <v>3388</v>
      </c>
      <c r="J119" s="8">
        <f t="shared" si="27"/>
        <v>3388</v>
      </c>
      <c r="K119" s="8">
        <f t="shared" si="27"/>
        <v>3388</v>
      </c>
      <c r="L119" s="8">
        <f t="shared" si="27"/>
        <v>3388</v>
      </c>
      <c r="M119" s="8">
        <f t="shared" ref="M119:Q119" si="28">M111+M112+M113+M114+M115</f>
        <v>0</v>
      </c>
      <c r="N119" s="8"/>
      <c r="O119" s="8">
        <f t="shared" si="28"/>
        <v>0</v>
      </c>
      <c r="P119" s="8">
        <f t="shared" si="28"/>
        <v>0</v>
      </c>
      <c r="Q119" s="8">
        <f t="shared" si="28"/>
        <v>0</v>
      </c>
      <c r="R119" s="8"/>
      <c r="S119" s="8"/>
      <c r="T119" s="8"/>
      <c r="U119" s="8"/>
      <c r="V119" s="8"/>
      <c r="W119" s="8"/>
    </row>
    <row r="120" spans="1:30" x14ac:dyDescent="0.3">
      <c r="A120" s="73" t="s">
        <v>100</v>
      </c>
      <c r="B120" s="73"/>
      <c r="C120" s="73"/>
      <c r="D120" s="73"/>
      <c r="E120" s="9"/>
      <c r="F120" s="9"/>
      <c r="G120" s="9"/>
      <c r="H120" s="9"/>
      <c r="I120" s="9"/>
      <c r="J120" s="9"/>
      <c r="K120" s="9"/>
      <c r="L120" s="9"/>
      <c r="M120" s="9"/>
      <c r="N120" s="9"/>
      <c r="O120" s="9"/>
      <c r="P120" s="9"/>
      <c r="Q120" s="9"/>
      <c r="R120" s="9"/>
      <c r="S120" s="9"/>
      <c r="T120" s="9"/>
      <c r="U120" s="9"/>
      <c r="V120" s="9"/>
      <c r="W120" s="9"/>
    </row>
    <row r="121" spans="1:30" ht="31.2" x14ac:dyDescent="0.3">
      <c r="A121" s="25" t="s">
        <v>292</v>
      </c>
      <c r="B121" s="43" t="s">
        <v>67</v>
      </c>
      <c r="C121" s="40" t="s">
        <v>385</v>
      </c>
      <c r="D121" s="43" t="s">
        <v>390</v>
      </c>
      <c r="E121" s="7">
        <f>G121+I121+K121+F121</f>
        <v>1545.5</v>
      </c>
      <c r="F121" s="7">
        <v>345.5</v>
      </c>
      <c r="G121" s="7">
        <v>400</v>
      </c>
      <c r="H121" s="7">
        <v>400</v>
      </c>
      <c r="I121" s="7">
        <v>400</v>
      </c>
      <c r="J121" s="7">
        <v>400</v>
      </c>
      <c r="K121" s="7">
        <v>400</v>
      </c>
      <c r="L121" s="7">
        <v>400</v>
      </c>
      <c r="M121" s="7">
        <f>O121+P121+Q121+N121</f>
        <v>1545.5</v>
      </c>
      <c r="N121" s="7">
        <v>345.5</v>
      </c>
      <c r="O121" s="7">
        <v>400</v>
      </c>
      <c r="P121" s="7">
        <v>400</v>
      </c>
      <c r="Q121" s="7">
        <v>400</v>
      </c>
      <c r="R121" s="7"/>
      <c r="S121" s="7"/>
      <c r="T121" s="7"/>
      <c r="U121" s="7"/>
      <c r="V121" s="7"/>
      <c r="W121" s="7"/>
    </row>
    <row r="122" spans="1:30" ht="93.6" x14ac:dyDescent="0.3">
      <c r="A122" s="25" t="s">
        <v>293</v>
      </c>
      <c r="B122" s="43" t="s">
        <v>361</v>
      </c>
      <c r="C122" s="40" t="s">
        <v>385</v>
      </c>
      <c r="D122" s="43" t="s">
        <v>391</v>
      </c>
      <c r="E122" s="7"/>
      <c r="F122" s="7"/>
      <c r="G122" s="7"/>
      <c r="H122" s="7"/>
      <c r="I122" s="7"/>
      <c r="J122" s="7"/>
      <c r="K122" s="7"/>
      <c r="L122" s="7"/>
      <c r="M122" s="7"/>
      <c r="N122" s="7"/>
      <c r="O122" s="7"/>
      <c r="P122" s="7"/>
      <c r="Q122" s="7"/>
      <c r="R122" s="7"/>
      <c r="S122" s="7"/>
      <c r="T122" s="7"/>
      <c r="U122" s="7"/>
      <c r="V122" s="7"/>
      <c r="W122" s="7"/>
    </row>
    <row r="123" spans="1:30" ht="31.2" x14ac:dyDescent="0.3">
      <c r="A123" s="26" t="s">
        <v>317</v>
      </c>
      <c r="B123" s="12" t="s">
        <v>101</v>
      </c>
      <c r="C123" s="40"/>
      <c r="D123" s="43"/>
      <c r="E123" s="7">
        <f t="shared" ref="E123:M123" si="29">E139+E156+E159+E168</f>
        <v>91740.94</v>
      </c>
      <c r="F123" s="7">
        <f t="shared" si="29"/>
        <v>13709.240000000002</v>
      </c>
      <c r="G123" s="7">
        <f t="shared" si="29"/>
        <v>22856.3</v>
      </c>
      <c r="H123" s="7">
        <f t="shared" si="29"/>
        <v>22856.3</v>
      </c>
      <c r="I123" s="7">
        <f t="shared" si="29"/>
        <v>26871.599999999999</v>
      </c>
      <c r="J123" s="7">
        <f t="shared" si="29"/>
        <v>25303.800000000003</v>
      </c>
      <c r="K123" s="7">
        <f t="shared" si="29"/>
        <v>28303.800000000003</v>
      </c>
      <c r="L123" s="7">
        <f t="shared" si="29"/>
        <v>28303.800000000003</v>
      </c>
      <c r="M123" s="7">
        <f t="shared" si="29"/>
        <v>89194.240000000005</v>
      </c>
      <c r="N123" s="7">
        <v>13709.24</v>
      </c>
      <c r="O123" s="7">
        <f>O139+O156+O159+O168</f>
        <v>22281.200000000001</v>
      </c>
      <c r="P123" s="7">
        <f>P139+P156+P159+P168</f>
        <v>26263.1</v>
      </c>
      <c r="Q123" s="7">
        <f>Q139+Q156+Q159+Q168</f>
        <v>27695.300000000003</v>
      </c>
      <c r="R123" s="7">
        <f>R139+R156+R159+R168</f>
        <v>16698.099999999999</v>
      </c>
      <c r="S123" s="7">
        <v>13709.24</v>
      </c>
      <c r="T123" s="7">
        <f>T139+T156+T159+T168</f>
        <v>5038.7000000000007</v>
      </c>
      <c r="U123" s="7">
        <f>U139+U156+U159+U168</f>
        <v>5038.7000000000007</v>
      </c>
      <c r="V123" s="7">
        <f>V139+V156+V159+V168</f>
        <v>5038.7000000000007</v>
      </c>
      <c r="W123" s="7"/>
    </row>
    <row r="124" spans="1:30" s="11" customFormat="1" x14ac:dyDescent="0.3">
      <c r="A124" s="73" t="s">
        <v>104</v>
      </c>
      <c r="B124" s="73"/>
      <c r="C124" s="37"/>
      <c r="D124" s="36"/>
      <c r="E124" s="8"/>
      <c r="F124" s="8"/>
      <c r="G124" s="8"/>
      <c r="H124" s="8"/>
      <c r="I124" s="8"/>
      <c r="J124" s="8"/>
      <c r="K124" s="8"/>
      <c r="L124" s="8"/>
      <c r="M124" s="8"/>
      <c r="N124" s="8"/>
      <c r="O124" s="8"/>
      <c r="P124" s="8"/>
      <c r="Q124" s="8"/>
      <c r="R124" s="8"/>
      <c r="S124" s="8"/>
      <c r="T124" s="8"/>
      <c r="U124" s="8"/>
      <c r="V124" s="8"/>
      <c r="W124" s="8"/>
      <c r="X124" s="10"/>
      <c r="Y124" s="10"/>
      <c r="Z124" s="10"/>
      <c r="AA124" s="10"/>
      <c r="AB124" s="10"/>
      <c r="AC124" s="10"/>
      <c r="AD124" s="10"/>
    </row>
    <row r="125" spans="1:30" ht="46.8" customHeight="1" x14ac:dyDescent="0.3">
      <c r="A125" s="25" t="s">
        <v>318</v>
      </c>
      <c r="B125" s="43" t="s">
        <v>146</v>
      </c>
      <c r="C125" s="40" t="s">
        <v>392</v>
      </c>
      <c r="D125" s="74" t="s">
        <v>448</v>
      </c>
      <c r="E125" s="7">
        <f t="shared" ref="E125:E131" si="30">G125+I125+K125+F125</f>
        <v>6550.14</v>
      </c>
      <c r="F125" s="7">
        <f>F126+F127+F128+F129+F130</f>
        <v>1353.54</v>
      </c>
      <c r="G125" s="7">
        <f>G126+G127+G128+G129+G130</f>
        <v>1732.2</v>
      </c>
      <c r="H125" s="7">
        <f t="shared" ref="H125:V125" si="31">H126+H127+H128+H129+H130</f>
        <v>1732.2</v>
      </c>
      <c r="I125" s="7">
        <f t="shared" si="31"/>
        <v>1732.2</v>
      </c>
      <c r="J125" s="7">
        <f t="shared" si="31"/>
        <v>1732.2</v>
      </c>
      <c r="K125" s="7">
        <f t="shared" si="31"/>
        <v>1732.2</v>
      </c>
      <c r="L125" s="7">
        <f t="shared" si="31"/>
        <v>1732.2</v>
      </c>
      <c r="M125" s="7">
        <f>M126+M127+M128+M129+M130</f>
        <v>6550.1399999999994</v>
      </c>
      <c r="N125" s="7">
        <v>1353.54</v>
      </c>
      <c r="O125" s="7">
        <f t="shared" si="31"/>
        <v>1732.2</v>
      </c>
      <c r="P125" s="7">
        <f t="shared" si="31"/>
        <v>1732.2</v>
      </c>
      <c r="Q125" s="7">
        <f t="shared" si="31"/>
        <v>1732.2</v>
      </c>
      <c r="R125" s="7">
        <f>SUM(T125:V125)</f>
        <v>0</v>
      </c>
      <c r="S125" s="7"/>
      <c r="T125" s="7">
        <f t="shared" si="31"/>
        <v>0</v>
      </c>
      <c r="U125" s="7">
        <f t="shared" si="31"/>
        <v>0</v>
      </c>
      <c r="V125" s="7">
        <f t="shared" si="31"/>
        <v>0</v>
      </c>
      <c r="W125" s="7"/>
    </row>
    <row r="126" spans="1:30" x14ac:dyDescent="0.3">
      <c r="A126" s="25"/>
      <c r="B126" s="43" t="s">
        <v>147</v>
      </c>
      <c r="C126" s="40"/>
      <c r="D126" s="74"/>
      <c r="E126" s="7">
        <f t="shared" si="30"/>
        <v>475.1</v>
      </c>
      <c r="F126" s="7">
        <v>184.1</v>
      </c>
      <c r="G126" s="7">
        <v>97</v>
      </c>
      <c r="H126" s="7">
        <v>97</v>
      </c>
      <c r="I126" s="7">
        <v>97</v>
      </c>
      <c r="J126" s="7">
        <v>97</v>
      </c>
      <c r="K126" s="7">
        <v>97</v>
      </c>
      <c r="L126" s="7">
        <v>97</v>
      </c>
      <c r="M126" s="7">
        <f>O126+P126+Q126+N126</f>
        <v>475.1</v>
      </c>
      <c r="N126" s="7">
        <v>184.1</v>
      </c>
      <c r="O126" s="7">
        <v>97</v>
      </c>
      <c r="P126" s="7">
        <v>97</v>
      </c>
      <c r="Q126" s="7">
        <v>97</v>
      </c>
      <c r="R126" s="7">
        <f t="shared" ref="R126:R129" si="32">SUM(T126:V126)</f>
        <v>0</v>
      </c>
      <c r="S126" s="7"/>
      <c r="T126" s="7"/>
      <c r="U126" s="7"/>
      <c r="V126" s="7"/>
      <c r="W126" s="7"/>
    </row>
    <row r="127" spans="1:30" x14ac:dyDescent="0.3">
      <c r="A127" s="25"/>
      <c r="B127" s="43" t="s">
        <v>148</v>
      </c>
      <c r="C127" s="40"/>
      <c r="D127" s="74"/>
      <c r="E127" s="7">
        <f t="shared" si="30"/>
        <v>2896.7</v>
      </c>
      <c r="F127" s="7">
        <v>496.7</v>
      </c>
      <c r="G127" s="7">
        <v>800</v>
      </c>
      <c r="H127" s="7">
        <v>800</v>
      </c>
      <c r="I127" s="7">
        <v>800</v>
      </c>
      <c r="J127" s="7">
        <v>800</v>
      </c>
      <c r="K127" s="7">
        <v>800</v>
      </c>
      <c r="L127" s="7">
        <v>800</v>
      </c>
      <c r="M127" s="7">
        <f>O127+P127+Q127+N127</f>
        <v>2896.7</v>
      </c>
      <c r="N127" s="7">
        <v>496.7</v>
      </c>
      <c r="O127" s="7">
        <v>800</v>
      </c>
      <c r="P127" s="7">
        <v>800</v>
      </c>
      <c r="Q127" s="7">
        <v>800</v>
      </c>
      <c r="R127" s="7">
        <f t="shared" si="32"/>
        <v>0</v>
      </c>
      <c r="S127" s="7"/>
      <c r="T127" s="7"/>
      <c r="U127" s="7"/>
      <c r="V127" s="7"/>
      <c r="W127" s="7"/>
    </row>
    <row r="128" spans="1:30" ht="31.2" x14ac:dyDescent="0.3">
      <c r="A128" s="25"/>
      <c r="B128" s="43" t="s">
        <v>149</v>
      </c>
      <c r="C128" s="40"/>
      <c r="D128" s="74"/>
      <c r="E128" s="7">
        <f t="shared" si="30"/>
        <v>11.7</v>
      </c>
      <c r="F128" s="7">
        <v>8.6999999999999993</v>
      </c>
      <c r="G128" s="7">
        <v>1</v>
      </c>
      <c r="H128" s="7">
        <v>1</v>
      </c>
      <c r="I128" s="7">
        <v>1</v>
      </c>
      <c r="J128" s="7">
        <v>1</v>
      </c>
      <c r="K128" s="7">
        <v>1</v>
      </c>
      <c r="L128" s="7">
        <v>1</v>
      </c>
      <c r="M128" s="7">
        <f t="shared" ref="M128:M130" si="33">O128+P128+Q128+N128</f>
        <v>11.7</v>
      </c>
      <c r="N128" s="7">
        <v>8.6999999999999993</v>
      </c>
      <c r="O128" s="7">
        <v>1</v>
      </c>
      <c r="P128" s="7">
        <v>1</v>
      </c>
      <c r="Q128" s="7">
        <v>1</v>
      </c>
      <c r="R128" s="7">
        <f t="shared" si="32"/>
        <v>0</v>
      </c>
      <c r="S128" s="7"/>
      <c r="T128" s="7"/>
      <c r="U128" s="7"/>
      <c r="V128" s="7"/>
      <c r="W128" s="7"/>
    </row>
    <row r="129" spans="1:30" ht="31.2" x14ac:dyDescent="0.3">
      <c r="A129" s="25"/>
      <c r="B129" s="43" t="s">
        <v>150</v>
      </c>
      <c r="C129" s="40"/>
      <c r="D129" s="74"/>
      <c r="E129" s="7">
        <f t="shared" si="30"/>
        <v>31.8</v>
      </c>
      <c r="F129" s="7">
        <v>4.8</v>
      </c>
      <c r="G129" s="7">
        <v>9</v>
      </c>
      <c r="H129" s="7">
        <v>9</v>
      </c>
      <c r="I129" s="7">
        <v>9</v>
      </c>
      <c r="J129" s="7">
        <v>9</v>
      </c>
      <c r="K129" s="7">
        <v>9</v>
      </c>
      <c r="L129" s="7">
        <v>9</v>
      </c>
      <c r="M129" s="7">
        <f t="shared" si="33"/>
        <v>31.8</v>
      </c>
      <c r="N129" s="7">
        <v>4.8</v>
      </c>
      <c r="O129" s="7">
        <v>9</v>
      </c>
      <c r="P129" s="7">
        <v>9</v>
      </c>
      <c r="Q129" s="7">
        <v>9</v>
      </c>
      <c r="R129" s="7">
        <f t="shared" si="32"/>
        <v>0</v>
      </c>
      <c r="S129" s="7"/>
      <c r="T129" s="7"/>
      <c r="U129" s="7"/>
      <c r="V129" s="7"/>
      <c r="W129" s="7"/>
    </row>
    <row r="130" spans="1:30" x14ac:dyDescent="0.3">
      <c r="A130" s="25"/>
      <c r="B130" s="43" t="s">
        <v>151</v>
      </c>
      <c r="C130" s="40"/>
      <c r="D130" s="74"/>
      <c r="E130" s="7">
        <f t="shared" si="30"/>
        <v>3134.84</v>
      </c>
      <c r="F130" s="7">
        <v>659.24</v>
      </c>
      <c r="G130" s="7">
        <v>825.2</v>
      </c>
      <c r="H130" s="7">
        <v>825.2</v>
      </c>
      <c r="I130" s="7">
        <v>825.2</v>
      </c>
      <c r="J130" s="7">
        <v>825.2</v>
      </c>
      <c r="K130" s="7">
        <v>825.2</v>
      </c>
      <c r="L130" s="7">
        <v>825.2</v>
      </c>
      <c r="M130" s="7">
        <f t="shared" si="33"/>
        <v>3134.84</v>
      </c>
      <c r="N130" s="7">
        <v>659.24</v>
      </c>
      <c r="O130" s="7">
        <v>825.2</v>
      </c>
      <c r="P130" s="7">
        <v>825.2</v>
      </c>
      <c r="Q130" s="7">
        <v>825.2</v>
      </c>
      <c r="R130" s="7">
        <f>SUM(T130:V130)</f>
        <v>0</v>
      </c>
      <c r="S130" s="7"/>
      <c r="T130" s="7"/>
      <c r="U130" s="7"/>
      <c r="V130" s="7"/>
      <c r="W130" s="7"/>
    </row>
    <row r="131" spans="1:30" ht="31.2" x14ac:dyDescent="0.3">
      <c r="A131" s="25" t="s">
        <v>319</v>
      </c>
      <c r="B131" s="43" t="s">
        <v>158</v>
      </c>
      <c r="C131" s="40"/>
      <c r="D131" s="43"/>
      <c r="E131" s="7">
        <f t="shared" si="30"/>
        <v>3885.0000000000005</v>
      </c>
      <c r="F131" s="7">
        <f t="shared" ref="F131:L131" si="34">F132+F133+F134</f>
        <v>450.9</v>
      </c>
      <c r="G131" s="7">
        <f t="shared" si="34"/>
        <v>1144.7</v>
      </c>
      <c r="H131" s="7">
        <f t="shared" si="34"/>
        <v>1144.7</v>
      </c>
      <c r="I131" s="7">
        <f t="shared" si="34"/>
        <v>1144.7</v>
      </c>
      <c r="J131" s="7">
        <f t="shared" si="34"/>
        <v>1144.7</v>
      </c>
      <c r="K131" s="7">
        <f t="shared" si="34"/>
        <v>1144.7</v>
      </c>
      <c r="L131" s="7">
        <f t="shared" si="34"/>
        <v>1144.7</v>
      </c>
      <c r="M131" s="7">
        <f>O131+P131+Q131+N131</f>
        <v>3885.0000000000005</v>
      </c>
      <c r="N131" s="7">
        <v>450.9</v>
      </c>
      <c r="O131" s="7">
        <f>O132+O133+O134</f>
        <v>1144.7</v>
      </c>
      <c r="P131" s="7">
        <f>P132+P133+P134</f>
        <v>1144.7</v>
      </c>
      <c r="Q131" s="7">
        <f>Q132+Q133+Q134</f>
        <v>1144.7</v>
      </c>
      <c r="R131" s="7">
        <f>SUM(T131:V131)</f>
        <v>0</v>
      </c>
      <c r="S131" s="7"/>
      <c r="T131" s="7"/>
      <c r="U131" s="7"/>
      <c r="V131" s="7"/>
      <c r="W131" s="7"/>
    </row>
    <row r="132" spans="1:30" ht="93.6" customHeight="1" x14ac:dyDescent="0.3">
      <c r="A132" s="25"/>
      <c r="B132" s="43" t="s">
        <v>157</v>
      </c>
      <c r="C132" s="40" t="s">
        <v>385</v>
      </c>
      <c r="D132" s="43" t="s">
        <v>159</v>
      </c>
      <c r="E132" s="7">
        <f t="shared" ref="E132:E136" si="35">G132+I132+K132</f>
        <v>0</v>
      </c>
      <c r="F132" s="7"/>
      <c r="G132" s="7"/>
      <c r="H132" s="7"/>
      <c r="I132" s="7"/>
      <c r="J132" s="7"/>
      <c r="K132" s="7"/>
      <c r="L132" s="7"/>
      <c r="M132" s="7">
        <f t="shared" ref="M132:M136" si="36">O132+P132+Q132</f>
        <v>0</v>
      </c>
      <c r="N132" s="7"/>
      <c r="O132" s="7"/>
      <c r="P132" s="7"/>
      <c r="Q132" s="7"/>
      <c r="R132" s="7">
        <f t="shared" ref="R132:R135" si="37">SUM(T132:V132)</f>
        <v>0</v>
      </c>
      <c r="S132" s="7"/>
      <c r="T132" s="7"/>
      <c r="U132" s="7"/>
      <c r="V132" s="7"/>
      <c r="W132" s="7"/>
    </row>
    <row r="133" spans="1:30" ht="31.2" x14ac:dyDescent="0.3">
      <c r="A133" s="25"/>
      <c r="B133" s="43" t="s">
        <v>160</v>
      </c>
      <c r="C133" s="40" t="s">
        <v>385</v>
      </c>
      <c r="D133" s="43" t="s">
        <v>155</v>
      </c>
      <c r="E133" s="7">
        <f>G133+I133+K133+F133</f>
        <v>1678.8</v>
      </c>
      <c r="F133" s="7">
        <v>419.7</v>
      </c>
      <c r="G133" s="7">
        <v>419.7</v>
      </c>
      <c r="H133" s="7">
        <v>419.7</v>
      </c>
      <c r="I133" s="7">
        <v>419.7</v>
      </c>
      <c r="J133" s="7">
        <v>419.7</v>
      </c>
      <c r="K133" s="7">
        <v>419.7</v>
      </c>
      <c r="L133" s="7">
        <v>419.7</v>
      </c>
      <c r="M133" s="7">
        <f>O133+P133+Q133+N133</f>
        <v>1678.8</v>
      </c>
      <c r="N133" s="7">
        <v>419.7</v>
      </c>
      <c r="O133" s="7">
        <v>419.7</v>
      </c>
      <c r="P133" s="7">
        <v>419.7</v>
      </c>
      <c r="Q133" s="7">
        <v>419.7</v>
      </c>
      <c r="R133" s="7">
        <f t="shared" si="37"/>
        <v>0</v>
      </c>
      <c r="S133" s="7"/>
      <c r="T133" s="7"/>
      <c r="U133" s="7"/>
      <c r="V133" s="7"/>
      <c r="W133" s="7"/>
    </row>
    <row r="134" spans="1:30" ht="31.2" x14ac:dyDescent="0.3">
      <c r="A134" s="25"/>
      <c r="B134" s="43" t="s">
        <v>154</v>
      </c>
      <c r="C134" s="40" t="s">
        <v>385</v>
      </c>
      <c r="D134" s="43" t="s">
        <v>156</v>
      </c>
      <c r="E134" s="7">
        <f>G134+I134+K134+F134</f>
        <v>2206.1999999999998</v>
      </c>
      <c r="F134" s="7">
        <v>31.2</v>
      </c>
      <c r="G134" s="7">
        <v>725</v>
      </c>
      <c r="H134" s="7">
        <v>725</v>
      </c>
      <c r="I134" s="7">
        <v>725</v>
      </c>
      <c r="J134" s="7">
        <v>725</v>
      </c>
      <c r="K134" s="7">
        <v>725</v>
      </c>
      <c r="L134" s="7">
        <v>725</v>
      </c>
      <c r="M134" s="7">
        <f>O134+P134+Q134+N134</f>
        <v>2206.1999999999998</v>
      </c>
      <c r="N134" s="7">
        <v>31.2</v>
      </c>
      <c r="O134" s="7">
        <v>725</v>
      </c>
      <c r="P134" s="7">
        <v>725</v>
      </c>
      <c r="Q134" s="7">
        <v>725</v>
      </c>
      <c r="R134" s="7">
        <f>SUM(T134:V134)</f>
        <v>0</v>
      </c>
      <c r="S134" s="7"/>
      <c r="T134" s="7"/>
      <c r="U134" s="7"/>
      <c r="V134" s="7"/>
      <c r="W134" s="7"/>
    </row>
    <row r="135" spans="1:30" ht="62.4" x14ac:dyDescent="0.3">
      <c r="A135" s="25" t="s">
        <v>252</v>
      </c>
      <c r="B135" s="43" t="s">
        <v>362</v>
      </c>
      <c r="C135" s="40" t="s">
        <v>385</v>
      </c>
      <c r="D135" s="43" t="s">
        <v>256</v>
      </c>
      <c r="E135" s="7">
        <f>G135+I135+K135+F135</f>
        <v>1024</v>
      </c>
      <c r="F135" s="7">
        <v>103</v>
      </c>
      <c r="G135" s="7">
        <v>307</v>
      </c>
      <c r="H135" s="7">
        <v>307</v>
      </c>
      <c r="I135" s="7">
        <v>307</v>
      </c>
      <c r="J135" s="7">
        <v>307</v>
      </c>
      <c r="K135" s="7">
        <v>307</v>
      </c>
      <c r="L135" s="7">
        <v>307</v>
      </c>
      <c r="M135" s="7">
        <f>O135+P135+Q135+N135</f>
        <v>1024</v>
      </c>
      <c r="N135" s="7">
        <v>103</v>
      </c>
      <c r="O135" s="7">
        <v>307</v>
      </c>
      <c r="P135" s="7">
        <v>307</v>
      </c>
      <c r="Q135" s="7">
        <v>307</v>
      </c>
      <c r="R135" s="7">
        <f t="shared" si="37"/>
        <v>0</v>
      </c>
      <c r="S135" s="7"/>
      <c r="T135" s="7"/>
      <c r="U135" s="7"/>
      <c r="V135" s="7"/>
      <c r="W135" s="7"/>
    </row>
    <row r="136" spans="1:30" ht="62.4" x14ac:dyDescent="0.3">
      <c r="A136" s="25" t="s">
        <v>253</v>
      </c>
      <c r="B136" s="43" t="s">
        <v>216</v>
      </c>
      <c r="C136" s="40"/>
      <c r="D136" s="43" t="s">
        <v>83</v>
      </c>
      <c r="E136" s="7">
        <f t="shared" si="35"/>
        <v>0</v>
      </c>
      <c r="F136" s="7"/>
      <c r="G136" s="7"/>
      <c r="H136" s="7"/>
      <c r="I136" s="7"/>
      <c r="J136" s="7"/>
      <c r="K136" s="7"/>
      <c r="L136" s="7"/>
      <c r="M136" s="7">
        <f t="shared" si="36"/>
        <v>0</v>
      </c>
      <c r="N136" s="7"/>
      <c r="O136" s="7"/>
      <c r="P136" s="7"/>
      <c r="Q136" s="7"/>
      <c r="R136" s="7"/>
      <c r="S136" s="7"/>
      <c r="T136" s="7"/>
      <c r="U136" s="7"/>
      <c r="V136" s="7"/>
      <c r="W136" s="7"/>
    </row>
    <row r="137" spans="1:30" ht="109.2" x14ac:dyDescent="0.3">
      <c r="A137" s="25" t="s">
        <v>254</v>
      </c>
      <c r="B137" s="43" t="s">
        <v>138</v>
      </c>
      <c r="C137" s="40" t="s">
        <v>385</v>
      </c>
      <c r="D137" s="43" t="s">
        <v>444</v>
      </c>
      <c r="E137" s="7">
        <f>G137+I137+K137+F137</f>
        <v>775.3</v>
      </c>
      <c r="F137" s="7">
        <v>25.3</v>
      </c>
      <c r="G137" s="7">
        <v>250</v>
      </c>
      <c r="H137" s="7">
        <v>250</v>
      </c>
      <c r="I137" s="7">
        <v>250</v>
      </c>
      <c r="J137" s="7">
        <v>250</v>
      </c>
      <c r="K137" s="7">
        <v>250</v>
      </c>
      <c r="L137" s="7">
        <v>250</v>
      </c>
      <c r="M137" s="7">
        <f>O137+P137+Q137+N137</f>
        <v>775.3</v>
      </c>
      <c r="N137" s="7">
        <v>25.3</v>
      </c>
      <c r="O137" s="7">
        <v>250</v>
      </c>
      <c r="P137" s="7">
        <v>250</v>
      </c>
      <c r="Q137" s="7">
        <v>250</v>
      </c>
      <c r="R137" s="7"/>
      <c r="S137" s="7"/>
      <c r="T137" s="7"/>
      <c r="U137" s="7"/>
      <c r="V137" s="7"/>
      <c r="W137" s="7"/>
    </row>
    <row r="138" spans="1:30" ht="62.4" x14ac:dyDescent="0.3">
      <c r="A138" s="25" t="s">
        <v>255</v>
      </c>
      <c r="B138" s="43" t="s">
        <v>257</v>
      </c>
      <c r="C138" s="40" t="s">
        <v>385</v>
      </c>
      <c r="D138" s="43" t="s">
        <v>258</v>
      </c>
      <c r="E138" s="7">
        <f>G138+I138+K138+F138</f>
        <v>6052</v>
      </c>
      <c r="F138" s="7">
        <v>1210</v>
      </c>
      <c r="G138" s="7">
        <v>1614</v>
      </c>
      <c r="H138" s="7">
        <v>1614</v>
      </c>
      <c r="I138" s="7">
        <v>1614</v>
      </c>
      <c r="J138" s="7">
        <v>1614</v>
      </c>
      <c r="K138" s="7">
        <v>1614</v>
      </c>
      <c r="L138" s="7">
        <v>1614</v>
      </c>
      <c r="M138" s="7">
        <f>O138+P138+Q138+N138</f>
        <v>6052</v>
      </c>
      <c r="N138" s="7">
        <v>1210</v>
      </c>
      <c r="O138" s="7">
        <v>1614</v>
      </c>
      <c r="P138" s="7">
        <v>1614</v>
      </c>
      <c r="Q138" s="7">
        <v>1614</v>
      </c>
      <c r="R138" s="7"/>
      <c r="S138" s="7"/>
      <c r="T138" s="7"/>
      <c r="U138" s="7"/>
      <c r="V138" s="7"/>
      <c r="W138" s="7"/>
    </row>
    <row r="139" spans="1:30" s="11" customFormat="1" x14ac:dyDescent="0.3">
      <c r="A139" s="38"/>
      <c r="B139" s="36" t="s">
        <v>168</v>
      </c>
      <c r="C139" s="37"/>
      <c r="D139" s="36"/>
      <c r="E139" s="8">
        <f>G139+I139+K139+F139</f>
        <v>18286.439999999999</v>
      </c>
      <c r="F139" s="8">
        <f>F125+F131+F135+F136+F137+F138</f>
        <v>3142.74</v>
      </c>
      <c r="G139" s="8">
        <f>G125+G131+G135+G136+G137+G138</f>
        <v>5047.8999999999996</v>
      </c>
      <c r="H139" s="8">
        <f t="shared" ref="H139:Q139" si="38">H125+H131+H135+H136+H137+H138</f>
        <v>5047.8999999999996</v>
      </c>
      <c r="I139" s="8">
        <f t="shared" si="38"/>
        <v>5047.8999999999996</v>
      </c>
      <c r="J139" s="8">
        <f t="shared" si="38"/>
        <v>5047.8999999999996</v>
      </c>
      <c r="K139" s="8">
        <f t="shared" si="38"/>
        <v>5047.8999999999996</v>
      </c>
      <c r="L139" s="8">
        <f t="shared" si="38"/>
        <v>5047.8999999999996</v>
      </c>
      <c r="M139" s="8">
        <f>M125+M131+M135+M136+M137+M138</f>
        <v>18286.439999999999</v>
      </c>
      <c r="N139" s="8">
        <f t="shared" si="38"/>
        <v>3142.74</v>
      </c>
      <c r="O139" s="8">
        <f t="shared" si="38"/>
        <v>5047.8999999999996</v>
      </c>
      <c r="P139" s="8">
        <f t="shared" si="38"/>
        <v>5047.8999999999996</v>
      </c>
      <c r="Q139" s="8">
        <f t="shared" si="38"/>
        <v>5047.8999999999996</v>
      </c>
      <c r="R139" s="8">
        <f>R125+R131+R137</f>
        <v>0</v>
      </c>
      <c r="S139" s="8"/>
      <c r="T139" s="8">
        <f>T125+T131+T137</f>
        <v>0</v>
      </c>
      <c r="U139" s="8">
        <f>U125+U131+U137</f>
        <v>0</v>
      </c>
      <c r="V139" s="8">
        <f>V125+V131+V137</f>
        <v>0</v>
      </c>
      <c r="W139" s="8">
        <f>W125+W131+W137</f>
        <v>0</v>
      </c>
      <c r="X139" s="10"/>
      <c r="Y139" s="10"/>
      <c r="Z139" s="10"/>
      <c r="AA139" s="10"/>
      <c r="AB139" s="10"/>
      <c r="AC139" s="10"/>
      <c r="AD139" s="10"/>
    </row>
    <row r="140" spans="1:30" s="11" customFormat="1" x14ac:dyDescent="0.3">
      <c r="A140" s="73" t="s">
        <v>105</v>
      </c>
      <c r="B140" s="73"/>
      <c r="C140" s="37"/>
      <c r="D140" s="36"/>
      <c r="E140" s="8"/>
      <c r="F140" s="8"/>
      <c r="G140" s="8"/>
      <c r="H140" s="8"/>
      <c r="I140" s="8"/>
      <c r="J140" s="8"/>
      <c r="K140" s="8"/>
      <c r="L140" s="8"/>
      <c r="M140" s="8"/>
      <c r="N140" s="8"/>
      <c r="O140" s="8"/>
      <c r="P140" s="8"/>
      <c r="Q140" s="8"/>
      <c r="R140" s="8"/>
      <c r="S140" s="8"/>
      <c r="T140" s="8"/>
      <c r="U140" s="8"/>
      <c r="V140" s="8"/>
      <c r="W140" s="8"/>
      <c r="X140" s="10"/>
      <c r="Y140" s="10"/>
      <c r="Z140" s="10"/>
      <c r="AA140" s="10"/>
      <c r="AB140" s="10"/>
      <c r="AC140" s="10"/>
      <c r="AD140" s="10"/>
    </row>
    <row r="141" spans="1:30" s="39" customFormat="1" ht="31.2" x14ac:dyDescent="0.3">
      <c r="A141" s="25" t="s">
        <v>320</v>
      </c>
      <c r="B141" s="43" t="s">
        <v>169</v>
      </c>
      <c r="C141" s="40" t="s">
        <v>385</v>
      </c>
      <c r="D141" s="43"/>
      <c r="E141" s="7">
        <f t="shared" ref="E141:E153" si="39">G141+I141+K141+F141</f>
        <v>25407.4</v>
      </c>
      <c r="F141" s="7">
        <f>F142+F143</f>
        <v>3821.5</v>
      </c>
      <c r="G141" s="7">
        <f>G142+G143</f>
        <v>4585.8999999999996</v>
      </c>
      <c r="H141" s="7">
        <f>H142+H143</f>
        <v>4585.8999999999996</v>
      </c>
      <c r="I141" s="7">
        <f t="shared" ref="I141:L141" si="40">I142+I143</f>
        <v>7000</v>
      </c>
      <c r="J141" s="7">
        <f t="shared" si="40"/>
        <v>7000</v>
      </c>
      <c r="K141" s="7">
        <f t="shared" si="40"/>
        <v>10000</v>
      </c>
      <c r="L141" s="7">
        <f t="shared" si="40"/>
        <v>10000</v>
      </c>
      <c r="M141" s="7">
        <f>M142+M143</f>
        <v>25407.4</v>
      </c>
      <c r="N141" s="7">
        <f>N142+N143</f>
        <v>3821.5</v>
      </c>
      <c r="O141" s="7">
        <f t="shared" ref="O141:Q141" si="41">O142+O143</f>
        <v>4585.8999999999996</v>
      </c>
      <c r="P141" s="7">
        <f t="shared" si="41"/>
        <v>7000</v>
      </c>
      <c r="Q141" s="7">
        <f t="shared" si="41"/>
        <v>10000</v>
      </c>
      <c r="R141" s="7"/>
      <c r="S141" s="7"/>
      <c r="T141" s="7"/>
      <c r="U141" s="7"/>
      <c r="V141" s="7"/>
      <c r="W141" s="7"/>
      <c r="X141" s="13"/>
      <c r="Y141" s="13"/>
      <c r="Z141" s="13"/>
      <c r="AA141" s="13"/>
      <c r="AB141" s="13"/>
      <c r="AC141" s="13"/>
      <c r="AD141" s="13"/>
    </row>
    <row r="142" spans="1:30" s="39" customFormat="1" ht="46.8" x14ac:dyDescent="0.3">
      <c r="A142" s="25"/>
      <c r="B142" s="43" t="s">
        <v>170</v>
      </c>
      <c r="C142" s="40" t="s">
        <v>385</v>
      </c>
      <c r="D142" s="43" t="s">
        <v>171</v>
      </c>
      <c r="E142" s="7">
        <f t="shared" si="39"/>
        <v>9440</v>
      </c>
      <c r="F142" s="7">
        <v>1109.0999999999999</v>
      </c>
      <c r="G142" s="7">
        <v>1330.9</v>
      </c>
      <c r="H142" s="7">
        <v>1330.9</v>
      </c>
      <c r="I142" s="7">
        <v>2500</v>
      </c>
      <c r="J142" s="7">
        <v>2500</v>
      </c>
      <c r="K142" s="7">
        <v>4500</v>
      </c>
      <c r="L142" s="7">
        <v>4500</v>
      </c>
      <c r="M142" s="7">
        <f>O142+P142+Q142+N142</f>
        <v>9440</v>
      </c>
      <c r="N142" s="7">
        <v>1109.0999999999999</v>
      </c>
      <c r="O142" s="7">
        <v>1330.9</v>
      </c>
      <c r="P142" s="7">
        <v>2500</v>
      </c>
      <c r="Q142" s="7">
        <v>4500</v>
      </c>
      <c r="R142" s="7"/>
      <c r="S142" s="7"/>
      <c r="T142" s="7"/>
      <c r="U142" s="7"/>
      <c r="V142" s="7"/>
      <c r="W142" s="7"/>
      <c r="X142" s="13"/>
      <c r="Y142" s="13"/>
      <c r="Z142" s="13"/>
      <c r="AA142" s="13"/>
      <c r="AB142" s="13"/>
      <c r="AC142" s="13"/>
      <c r="AD142" s="13"/>
    </row>
    <row r="143" spans="1:30" s="39" customFormat="1" ht="46.8" x14ac:dyDescent="0.3">
      <c r="A143" s="25"/>
      <c r="B143" s="43" t="s">
        <v>172</v>
      </c>
      <c r="C143" s="40" t="s">
        <v>385</v>
      </c>
      <c r="D143" s="43" t="s">
        <v>173</v>
      </c>
      <c r="E143" s="7">
        <f t="shared" si="39"/>
        <v>15967.4</v>
      </c>
      <c r="F143" s="7">
        <v>2712.4</v>
      </c>
      <c r="G143" s="7">
        <v>3255</v>
      </c>
      <c r="H143" s="7">
        <v>3255</v>
      </c>
      <c r="I143" s="7">
        <v>4500</v>
      </c>
      <c r="J143" s="7">
        <v>4500</v>
      </c>
      <c r="K143" s="7">
        <v>5500</v>
      </c>
      <c r="L143" s="7">
        <v>5500</v>
      </c>
      <c r="M143" s="7">
        <f>O143+P143+Q143+N143</f>
        <v>15967.4</v>
      </c>
      <c r="N143" s="7">
        <v>2712.4</v>
      </c>
      <c r="O143" s="7">
        <v>3255</v>
      </c>
      <c r="P143" s="7">
        <v>4500</v>
      </c>
      <c r="Q143" s="7">
        <v>5500</v>
      </c>
      <c r="R143" s="7"/>
      <c r="S143" s="7"/>
      <c r="T143" s="7"/>
      <c r="U143" s="7"/>
      <c r="V143" s="7"/>
      <c r="W143" s="7"/>
      <c r="X143" s="13"/>
      <c r="Y143" s="13"/>
      <c r="Z143" s="13"/>
      <c r="AA143" s="13"/>
      <c r="AB143" s="13"/>
      <c r="AC143" s="13"/>
      <c r="AD143" s="13"/>
    </row>
    <row r="144" spans="1:30" s="39" customFormat="1" ht="31.2" x14ac:dyDescent="0.3">
      <c r="A144" s="25" t="s">
        <v>321</v>
      </c>
      <c r="B144" s="43" t="s">
        <v>174</v>
      </c>
      <c r="C144" s="40" t="s">
        <v>385</v>
      </c>
      <c r="D144" s="43"/>
      <c r="E144" s="7">
        <f t="shared" si="39"/>
        <v>27234.5</v>
      </c>
      <c r="F144" s="7">
        <f>F145+F146</f>
        <v>4408.3999999999996</v>
      </c>
      <c r="G144" s="7">
        <f>G145+G146</f>
        <v>7608.7000000000007</v>
      </c>
      <c r="H144" s="7">
        <f>H145+H146</f>
        <v>7608.7000000000007</v>
      </c>
      <c r="I144" s="7">
        <f t="shared" ref="I144:L144" si="42">I145+I146</f>
        <v>7608.7000000000007</v>
      </c>
      <c r="J144" s="7">
        <f t="shared" si="42"/>
        <v>7608.7000000000007</v>
      </c>
      <c r="K144" s="7">
        <f t="shared" si="42"/>
        <v>7608.7000000000007</v>
      </c>
      <c r="L144" s="7">
        <f t="shared" si="42"/>
        <v>7608.7000000000007</v>
      </c>
      <c r="M144" s="7">
        <f>O144+P144+Q144+N144</f>
        <v>27234.5</v>
      </c>
      <c r="N144" s="7">
        <f>N145+N146</f>
        <v>4408.3999999999996</v>
      </c>
      <c r="O144" s="7">
        <f t="shared" ref="O144:Q144" si="43">O145+O146</f>
        <v>7608.7000000000007</v>
      </c>
      <c r="P144" s="7">
        <f t="shared" si="43"/>
        <v>7608.7000000000007</v>
      </c>
      <c r="Q144" s="7">
        <f t="shared" si="43"/>
        <v>7608.7000000000007</v>
      </c>
      <c r="R144" s="7"/>
      <c r="S144" s="7"/>
      <c r="T144" s="7"/>
      <c r="U144" s="7"/>
      <c r="V144" s="7"/>
      <c r="W144" s="7"/>
      <c r="X144" s="13"/>
      <c r="Y144" s="13"/>
      <c r="Z144" s="13"/>
      <c r="AA144" s="13"/>
      <c r="AB144" s="13"/>
      <c r="AC144" s="13"/>
      <c r="AD144" s="13"/>
    </row>
    <row r="145" spans="1:30" s="39" customFormat="1" ht="46.8" x14ac:dyDescent="0.3">
      <c r="A145" s="25"/>
      <c r="B145" s="43" t="s">
        <v>175</v>
      </c>
      <c r="C145" s="40" t="s">
        <v>385</v>
      </c>
      <c r="D145" s="43" t="s">
        <v>176</v>
      </c>
      <c r="E145" s="7">
        <f t="shared" si="39"/>
        <v>15377.600000000002</v>
      </c>
      <c r="F145" s="7">
        <v>2478.1999999999998</v>
      </c>
      <c r="G145" s="7">
        <v>4299.8</v>
      </c>
      <c r="H145" s="7">
        <v>4299.8</v>
      </c>
      <c r="I145" s="7">
        <v>4299.8</v>
      </c>
      <c r="J145" s="7">
        <v>4299.8</v>
      </c>
      <c r="K145" s="7">
        <v>4299.8</v>
      </c>
      <c r="L145" s="7">
        <v>4299.8</v>
      </c>
      <c r="M145" s="7">
        <f>O145+P145+Q145+N145</f>
        <v>15377.600000000002</v>
      </c>
      <c r="N145" s="7">
        <v>2478.1999999999998</v>
      </c>
      <c r="O145" s="7">
        <v>4299.8</v>
      </c>
      <c r="P145" s="7">
        <v>4299.8</v>
      </c>
      <c r="Q145" s="7">
        <v>4299.8</v>
      </c>
      <c r="R145" s="7"/>
      <c r="S145" s="7"/>
      <c r="T145" s="7"/>
      <c r="U145" s="7"/>
      <c r="V145" s="7"/>
      <c r="W145" s="7"/>
      <c r="X145" s="13"/>
      <c r="Y145" s="13"/>
      <c r="Z145" s="13"/>
      <c r="AA145" s="13"/>
      <c r="AB145" s="13"/>
      <c r="AC145" s="13"/>
      <c r="AD145" s="13"/>
    </row>
    <row r="146" spans="1:30" s="39" customFormat="1" ht="46.8" x14ac:dyDescent="0.3">
      <c r="A146" s="25"/>
      <c r="B146" s="43" t="s">
        <v>177</v>
      </c>
      <c r="C146" s="40" t="s">
        <v>385</v>
      </c>
      <c r="D146" s="43" t="s">
        <v>178</v>
      </c>
      <c r="E146" s="7">
        <f t="shared" si="39"/>
        <v>11856.900000000001</v>
      </c>
      <c r="F146" s="7">
        <v>1930.2</v>
      </c>
      <c r="G146" s="7">
        <v>3308.9</v>
      </c>
      <c r="H146" s="7">
        <v>3308.9</v>
      </c>
      <c r="I146" s="7">
        <v>3308.9</v>
      </c>
      <c r="J146" s="7">
        <v>3308.9</v>
      </c>
      <c r="K146" s="7">
        <v>3308.9</v>
      </c>
      <c r="L146" s="7">
        <v>3308.9</v>
      </c>
      <c r="M146" s="7">
        <f>O146+P146+Q146+N146</f>
        <v>11856.900000000001</v>
      </c>
      <c r="N146" s="7">
        <v>1930.2</v>
      </c>
      <c r="O146" s="7">
        <v>3308.9</v>
      </c>
      <c r="P146" s="7">
        <v>3308.9</v>
      </c>
      <c r="Q146" s="7">
        <v>3308.9</v>
      </c>
      <c r="R146" s="7"/>
      <c r="S146" s="7"/>
      <c r="T146" s="7"/>
      <c r="U146" s="7"/>
      <c r="V146" s="7"/>
      <c r="W146" s="7"/>
      <c r="X146" s="13"/>
      <c r="Y146" s="13"/>
      <c r="Z146" s="13"/>
      <c r="AA146" s="13"/>
      <c r="AB146" s="13"/>
      <c r="AC146" s="13"/>
      <c r="AD146" s="13"/>
    </row>
    <row r="147" spans="1:30" s="39" customFormat="1" ht="62.4" x14ac:dyDescent="0.3">
      <c r="A147" s="25" t="s">
        <v>322</v>
      </c>
      <c r="B147" s="43" t="s">
        <v>179</v>
      </c>
      <c r="C147" s="40" t="s">
        <v>385</v>
      </c>
      <c r="D147" s="43" t="s">
        <v>180</v>
      </c>
      <c r="E147" s="7">
        <f t="shared" si="39"/>
        <v>11866.400000000001</v>
      </c>
      <c r="F147" s="7">
        <f>F148+F149+F150+F151+F152+F153</f>
        <v>1142.3000000000002</v>
      </c>
      <c r="G147" s="7">
        <f>G148+G149+G150+G151+G152+G153</f>
        <v>3574.7000000000003</v>
      </c>
      <c r="H147" s="7">
        <v>3574.7</v>
      </c>
      <c r="I147" s="7">
        <f t="shared" ref="I147:V147" si="44">I148+I149+I150+I151+I152+I153</f>
        <v>3574.7000000000003</v>
      </c>
      <c r="J147" s="7">
        <f t="shared" si="44"/>
        <v>3574.7000000000003</v>
      </c>
      <c r="K147" s="7">
        <f t="shared" si="44"/>
        <v>3574.7000000000003</v>
      </c>
      <c r="L147" s="7">
        <f t="shared" si="44"/>
        <v>3574.7000000000003</v>
      </c>
      <c r="M147" s="7">
        <f t="shared" si="44"/>
        <v>11866.4</v>
      </c>
      <c r="N147" s="7">
        <v>1142.3</v>
      </c>
      <c r="O147" s="7">
        <f t="shared" si="44"/>
        <v>3574.7000000000003</v>
      </c>
      <c r="P147" s="7">
        <f t="shared" si="44"/>
        <v>3574.7000000000003</v>
      </c>
      <c r="Q147" s="7">
        <f t="shared" si="44"/>
        <v>3574.7000000000003</v>
      </c>
      <c r="R147" s="7">
        <f>R148+R149+R150+R151+R152+R153</f>
        <v>11866.4</v>
      </c>
      <c r="S147" s="7">
        <v>1142.3</v>
      </c>
      <c r="T147" s="7">
        <f t="shared" si="44"/>
        <v>3574.7000000000003</v>
      </c>
      <c r="U147" s="7">
        <f t="shared" si="44"/>
        <v>3574.7000000000003</v>
      </c>
      <c r="V147" s="7">
        <f t="shared" si="44"/>
        <v>3574.7000000000003</v>
      </c>
      <c r="W147" s="7"/>
      <c r="X147" s="13"/>
      <c r="Y147" s="13"/>
      <c r="Z147" s="13"/>
      <c r="AA147" s="13"/>
      <c r="AB147" s="13"/>
      <c r="AC147" s="13"/>
      <c r="AD147" s="13"/>
    </row>
    <row r="148" spans="1:30" s="39" customFormat="1" ht="31.2" x14ac:dyDescent="0.3">
      <c r="A148" s="25"/>
      <c r="B148" s="43" t="s">
        <v>259</v>
      </c>
      <c r="C148" s="40" t="s">
        <v>385</v>
      </c>
      <c r="D148" s="43"/>
      <c r="E148" s="7">
        <f t="shared" si="39"/>
        <v>444.59999999999997</v>
      </c>
      <c r="F148" s="7"/>
      <c r="G148" s="7">
        <v>148.19999999999999</v>
      </c>
      <c r="H148" s="7">
        <v>148.19999999999999</v>
      </c>
      <c r="I148" s="7">
        <v>148.19999999999999</v>
      </c>
      <c r="J148" s="7">
        <v>148.19999999999999</v>
      </c>
      <c r="K148" s="7">
        <v>148.19999999999999</v>
      </c>
      <c r="L148" s="7">
        <v>148.19999999999999</v>
      </c>
      <c r="M148" s="7">
        <f>O148+P148+Q148</f>
        <v>444.59999999999997</v>
      </c>
      <c r="N148" s="7"/>
      <c r="O148" s="7">
        <v>148.19999999999999</v>
      </c>
      <c r="P148" s="7">
        <v>148.19999999999999</v>
      </c>
      <c r="Q148" s="7">
        <v>148.19999999999999</v>
      </c>
      <c r="R148" s="7">
        <f>T148+U148+V148</f>
        <v>444.59999999999997</v>
      </c>
      <c r="S148" s="7"/>
      <c r="T148" s="7">
        <v>148.19999999999999</v>
      </c>
      <c r="U148" s="7">
        <v>148.19999999999999</v>
      </c>
      <c r="V148" s="7">
        <v>148.19999999999999</v>
      </c>
      <c r="W148" s="7"/>
      <c r="X148" s="13"/>
      <c r="Y148" s="13"/>
      <c r="Z148" s="13"/>
      <c r="AA148" s="13"/>
      <c r="AB148" s="13"/>
      <c r="AC148" s="13"/>
      <c r="AD148" s="13"/>
    </row>
    <row r="149" spans="1:30" s="39" customFormat="1" ht="31.2" x14ac:dyDescent="0.3">
      <c r="A149" s="25"/>
      <c r="B149" s="43" t="s">
        <v>260</v>
      </c>
      <c r="C149" s="40" t="s">
        <v>385</v>
      </c>
      <c r="D149" s="43"/>
      <c r="E149" s="7">
        <f t="shared" si="39"/>
        <v>1226</v>
      </c>
      <c r="F149" s="7">
        <v>122.6</v>
      </c>
      <c r="G149" s="7">
        <v>367.8</v>
      </c>
      <c r="H149" s="7">
        <v>367.8</v>
      </c>
      <c r="I149" s="7">
        <v>367.8</v>
      </c>
      <c r="J149" s="7">
        <v>367.8</v>
      </c>
      <c r="K149" s="7">
        <v>367.8</v>
      </c>
      <c r="L149" s="7">
        <v>367.8</v>
      </c>
      <c r="M149" s="7">
        <f>O149+P149+Q149+N149</f>
        <v>1226</v>
      </c>
      <c r="N149" s="7">
        <v>122.6</v>
      </c>
      <c r="O149" s="7">
        <v>367.8</v>
      </c>
      <c r="P149" s="7">
        <v>367.8</v>
      </c>
      <c r="Q149" s="7">
        <v>367.8</v>
      </c>
      <c r="R149" s="7">
        <f>S149+T149+U149+V149</f>
        <v>1226</v>
      </c>
      <c r="S149" s="7">
        <v>122.6</v>
      </c>
      <c r="T149" s="7">
        <v>367.8</v>
      </c>
      <c r="U149" s="7">
        <v>367.8</v>
      </c>
      <c r="V149" s="7">
        <v>367.8</v>
      </c>
      <c r="W149" s="7"/>
      <c r="X149" s="13"/>
      <c r="Y149" s="13"/>
      <c r="Z149" s="13"/>
      <c r="AA149" s="13"/>
      <c r="AB149" s="13"/>
      <c r="AC149" s="13"/>
      <c r="AD149" s="13"/>
    </row>
    <row r="150" spans="1:30" s="39" customFormat="1" ht="62.4" x14ac:dyDescent="0.3">
      <c r="A150" s="25"/>
      <c r="B150" s="43" t="s">
        <v>181</v>
      </c>
      <c r="C150" s="40" t="s">
        <v>385</v>
      </c>
      <c r="D150" s="43" t="s">
        <v>182</v>
      </c>
      <c r="E150" s="7">
        <f t="shared" si="39"/>
        <v>351.7</v>
      </c>
      <c r="F150" s="7">
        <v>35.200000000000003</v>
      </c>
      <c r="G150" s="7">
        <v>105.5</v>
      </c>
      <c r="H150" s="7">
        <v>105.5</v>
      </c>
      <c r="I150" s="7">
        <v>105.5</v>
      </c>
      <c r="J150" s="7">
        <v>105.5</v>
      </c>
      <c r="K150" s="7">
        <v>105.5</v>
      </c>
      <c r="L150" s="7">
        <v>105.5</v>
      </c>
      <c r="M150" s="7">
        <f>O150+P150+Q150+N150</f>
        <v>351.7</v>
      </c>
      <c r="N150" s="7">
        <v>35.200000000000003</v>
      </c>
      <c r="O150" s="7">
        <v>105.5</v>
      </c>
      <c r="P150" s="7">
        <v>105.5</v>
      </c>
      <c r="Q150" s="7">
        <v>105.5</v>
      </c>
      <c r="R150" s="7">
        <v>351.7</v>
      </c>
      <c r="S150" s="7">
        <v>35.200000000000003</v>
      </c>
      <c r="T150" s="7">
        <v>105.5</v>
      </c>
      <c r="U150" s="7">
        <v>105.5</v>
      </c>
      <c r="V150" s="7">
        <v>105.5</v>
      </c>
      <c r="W150" s="7"/>
      <c r="X150" s="13"/>
      <c r="Y150" s="13"/>
      <c r="Z150" s="13"/>
      <c r="AA150" s="13"/>
      <c r="AB150" s="13"/>
      <c r="AC150" s="13"/>
      <c r="AD150" s="13"/>
    </row>
    <row r="151" spans="1:30" s="39" customFormat="1" ht="62.4" x14ac:dyDescent="0.3">
      <c r="A151" s="25"/>
      <c r="B151" s="43" t="s">
        <v>183</v>
      </c>
      <c r="C151" s="40" t="s">
        <v>385</v>
      </c>
      <c r="D151" s="43" t="s">
        <v>184</v>
      </c>
      <c r="E151" s="7">
        <f t="shared" si="39"/>
        <v>3975.9999999999995</v>
      </c>
      <c r="F151" s="7">
        <v>397.6</v>
      </c>
      <c r="G151" s="7">
        <v>1192.8</v>
      </c>
      <c r="H151" s="7">
        <v>1192.8</v>
      </c>
      <c r="I151" s="7">
        <v>1192.8</v>
      </c>
      <c r="J151" s="7">
        <v>1192.8</v>
      </c>
      <c r="K151" s="7">
        <v>1192.8</v>
      </c>
      <c r="L151" s="7">
        <v>1192.8</v>
      </c>
      <c r="M151" s="7">
        <f>O151+P151+Q151+N151</f>
        <v>3975.9999999999995</v>
      </c>
      <c r="N151" s="7">
        <v>397.6</v>
      </c>
      <c r="O151" s="7">
        <v>1192.8</v>
      </c>
      <c r="P151" s="7">
        <v>1192.8</v>
      </c>
      <c r="Q151" s="7">
        <v>1192.8</v>
      </c>
      <c r="R151" s="7">
        <v>3976</v>
      </c>
      <c r="S151" s="7">
        <v>397.6</v>
      </c>
      <c r="T151" s="7">
        <v>1192.8</v>
      </c>
      <c r="U151" s="7">
        <v>1192.8</v>
      </c>
      <c r="V151" s="7">
        <v>1192.8</v>
      </c>
      <c r="W151" s="7"/>
      <c r="X151" s="13"/>
      <c r="Y151" s="13"/>
      <c r="Z151" s="13"/>
      <c r="AA151" s="13"/>
      <c r="AB151" s="13"/>
      <c r="AC151" s="13"/>
      <c r="AD151" s="13"/>
    </row>
    <row r="152" spans="1:30" s="39" customFormat="1" x14ac:dyDescent="0.3">
      <c r="A152" s="25"/>
      <c r="B152" s="43" t="s">
        <v>261</v>
      </c>
      <c r="C152" s="40" t="s">
        <v>385</v>
      </c>
      <c r="D152" s="43"/>
      <c r="E152" s="7">
        <f t="shared" si="39"/>
        <v>2220.1</v>
      </c>
      <c r="F152" s="7">
        <v>222.1</v>
      </c>
      <c r="G152" s="7">
        <v>666</v>
      </c>
      <c r="H152" s="7">
        <v>666</v>
      </c>
      <c r="I152" s="7">
        <v>666</v>
      </c>
      <c r="J152" s="7">
        <v>666</v>
      </c>
      <c r="K152" s="7">
        <v>666</v>
      </c>
      <c r="L152" s="7">
        <v>666</v>
      </c>
      <c r="M152" s="7">
        <f>O152+P152+Q152+N152</f>
        <v>2220.1</v>
      </c>
      <c r="N152" s="7">
        <v>222.1</v>
      </c>
      <c r="O152" s="7">
        <v>666</v>
      </c>
      <c r="P152" s="7">
        <v>666</v>
      </c>
      <c r="Q152" s="7">
        <v>666</v>
      </c>
      <c r="R152" s="7">
        <f>T152+U152+V152+S152</f>
        <v>2220.1</v>
      </c>
      <c r="S152" s="7">
        <v>222.1</v>
      </c>
      <c r="T152" s="7">
        <v>666</v>
      </c>
      <c r="U152" s="7">
        <v>666</v>
      </c>
      <c r="V152" s="7">
        <v>666</v>
      </c>
      <c r="W152" s="7"/>
      <c r="X152" s="13"/>
      <c r="Y152" s="13"/>
      <c r="Z152" s="13"/>
      <c r="AA152" s="13"/>
      <c r="AB152" s="13"/>
      <c r="AC152" s="13"/>
      <c r="AD152" s="13"/>
    </row>
    <row r="153" spans="1:30" s="39" customFormat="1" x14ac:dyDescent="0.3">
      <c r="A153" s="25"/>
      <c r="B153" s="43" t="s">
        <v>262</v>
      </c>
      <c r="C153" s="40" t="s">
        <v>385</v>
      </c>
      <c r="D153" s="43"/>
      <c r="E153" s="7">
        <f t="shared" si="39"/>
        <v>3648.0000000000005</v>
      </c>
      <c r="F153" s="7">
        <v>364.8</v>
      </c>
      <c r="G153" s="7">
        <v>1094.4000000000001</v>
      </c>
      <c r="H153" s="7">
        <v>1094.4000000000001</v>
      </c>
      <c r="I153" s="7">
        <v>1094.4000000000001</v>
      </c>
      <c r="J153" s="7">
        <v>1094.4000000000001</v>
      </c>
      <c r="K153" s="7">
        <v>1094.4000000000001</v>
      </c>
      <c r="L153" s="7">
        <v>1094.4000000000001</v>
      </c>
      <c r="M153" s="7">
        <f>O153+P153+Q153+N153</f>
        <v>3648.0000000000005</v>
      </c>
      <c r="N153" s="7">
        <v>364.8</v>
      </c>
      <c r="O153" s="7">
        <v>1094.4000000000001</v>
      </c>
      <c r="P153" s="7">
        <v>1094.4000000000001</v>
      </c>
      <c r="Q153" s="7">
        <v>1094.4000000000001</v>
      </c>
      <c r="R153" s="7">
        <f>T153+U153+V153+S153</f>
        <v>3648.0000000000005</v>
      </c>
      <c r="S153" s="7">
        <v>364.8</v>
      </c>
      <c r="T153" s="7">
        <v>1094.4000000000001</v>
      </c>
      <c r="U153" s="7">
        <v>1094.4000000000001</v>
      </c>
      <c r="V153" s="7">
        <v>1094.4000000000001</v>
      </c>
      <c r="W153" s="7"/>
      <c r="X153" s="13"/>
      <c r="Y153" s="13"/>
      <c r="Z153" s="13"/>
      <c r="AA153" s="13"/>
      <c r="AB153" s="13"/>
      <c r="AC153" s="13"/>
      <c r="AD153" s="13"/>
    </row>
    <row r="154" spans="1:30" ht="62.4" x14ac:dyDescent="0.3">
      <c r="A154" s="25" t="s">
        <v>323</v>
      </c>
      <c r="B154" s="43" t="s">
        <v>215</v>
      </c>
      <c r="C154" s="40" t="s">
        <v>385</v>
      </c>
      <c r="D154" s="43" t="s">
        <v>85</v>
      </c>
      <c r="E154" s="7"/>
      <c r="F154" s="7"/>
      <c r="G154" s="7"/>
      <c r="H154" s="7"/>
      <c r="I154" s="7"/>
      <c r="J154" s="7"/>
      <c r="K154" s="7"/>
      <c r="L154" s="7"/>
      <c r="M154" s="7"/>
      <c r="N154" s="7"/>
      <c r="O154" s="7"/>
      <c r="P154" s="7"/>
      <c r="Q154" s="7"/>
      <c r="R154" s="7"/>
      <c r="S154" s="7"/>
      <c r="T154" s="7"/>
      <c r="U154" s="7"/>
      <c r="V154" s="7"/>
      <c r="W154" s="7"/>
    </row>
    <row r="155" spans="1:30" s="11" customFormat="1" ht="171.6" x14ac:dyDescent="0.3">
      <c r="A155" s="25" t="s">
        <v>324</v>
      </c>
      <c r="B155" s="43" t="s">
        <v>540</v>
      </c>
      <c r="C155" s="40" t="s">
        <v>385</v>
      </c>
      <c r="D155" s="43" t="s">
        <v>541</v>
      </c>
      <c r="E155" s="70">
        <v>1567.8</v>
      </c>
      <c r="F155" s="70"/>
      <c r="G155" s="70"/>
      <c r="H155" s="70"/>
      <c r="I155" s="70">
        <v>1567.8</v>
      </c>
      <c r="J155" s="70"/>
      <c r="K155" s="70"/>
      <c r="L155" s="70"/>
      <c r="M155" s="70">
        <v>1567.8</v>
      </c>
      <c r="N155" s="70"/>
      <c r="O155" s="70"/>
      <c r="P155" s="70">
        <v>1567.8</v>
      </c>
      <c r="Q155" s="8"/>
      <c r="R155" s="8"/>
      <c r="S155" s="8"/>
      <c r="T155" s="8"/>
      <c r="U155" s="8"/>
      <c r="V155" s="8"/>
      <c r="W155" s="8"/>
      <c r="X155" s="10"/>
      <c r="Y155" s="10"/>
      <c r="Z155" s="10"/>
      <c r="AA155" s="10"/>
      <c r="AB155" s="10"/>
      <c r="AC155" s="10"/>
      <c r="AD155" s="10"/>
    </row>
    <row r="156" spans="1:30" s="11" customFormat="1" x14ac:dyDescent="0.3">
      <c r="A156" s="38"/>
      <c r="B156" s="36" t="s">
        <v>185</v>
      </c>
      <c r="C156" s="37"/>
      <c r="D156" s="36"/>
      <c r="E156" s="70">
        <f>E147+E144+E141+E155</f>
        <v>66076.100000000006</v>
      </c>
      <c r="F156" s="70">
        <f t="shared" ref="F156:V156" si="45">F147+F144+F141+F155</f>
        <v>9372.2000000000007</v>
      </c>
      <c r="G156" s="70">
        <f t="shared" si="45"/>
        <v>15769.300000000001</v>
      </c>
      <c r="H156" s="70">
        <f t="shared" si="45"/>
        <v>15769.300000000001</v>
      </c>
      <c r="I156" s="70">
        <f t="shared" si="45"/>
        <v>19751.2</v>
      </c>
      <c r="J156" s="70">
        <f t="shared" si="45"/>
        <v>18183.400000000001</v>
      </c>
      <c r="K156" s="70">
        <f t="shared" si="45"/>
        <v>21183.4</v>
      </c>
      <c r="L156" s="70">
        <f t="shared" si="45"/>
        <v>21183.4</v>
      </c>
      <c r="M156" s="70">
        <f t="shared" si="45"/>
        <v>66076.100000000006</v>
      </c>
      <c r="N156" s="70">
        <f t="shared" si="45"/>
        <v>9372.2000000000007</v>
      </c>
      <c r="O156" s="70">
        <f t="shared" si="45"/>
        <v>15769.300000000001</v>
      </c>
      <c r="P156" s="70">
        <f t="shared" si="45"/>
        <v>19751.2</v>
      </c>
      <c r="Q156" s="70">
        <f t="shared" si="45"/>
        <v>21183.4</v>
      </c>
      <c r="R156" s="70">
        <f t="shared" si="45"/>
        <v>11866.4</v>
      </c>
      <c r="S156" s="70">
        <f t="shared" si="45"/>
        <v>1142.3</v>
      </c>
      <c r="T156" s="70">
        <f t="shared" si="45"/>
        <v>3574.7000000000003</v>
      </c>
      <c r="U156" s="70">
        <f t="shared" si="45"/>
        <v>3574.7000000000003</v>
      </c>
      <c r="V156" s="70">
        <f t="shared" si="45"/>
        <v>3574.7000000000003</v>
      </c>
      <c r="W156" s="8"/>
      <c r="X156" s="10"/>
      <c r="Y156" s="10"/>
      <c r="Z156" s="10"/>
      <c r="AA156" s="10"/>
      <c r="AB156" s="10"/>
      <c r="AC156" s="10"/>
      <c r="AD156" s="10"/>
    </row>
    <row r="157" spans="1:30" s="11" customFormat="1" x14ac:dyDescent="0.3">
      <c r="A157" s="73" t="s">
        <v>106</v>
      </c>
      <c r="B157" s="73"/>
      <c r="C157" s="37"/>
      <c r="D157" s="36"/>
      <c r="E157" s="8"/>
      <c r="F157" s="8"/>
      <c r="G157" s="8"/>
      <c r="H157" s="8"/>
      <c r="I157" s="8"/>
      <c r="J157" s="8"/>
      <c r="K157" s="8"/>
      <c r="L157" s="8"/>
      <c r="M157" s="8"/>
      <c r="N157" s="8"/>
      <c r="O157" s="8"/>
      <c r="P157" s="8"/>
      <c r="Q157" s="8"/>
      <c r="R157" s="8"/>
      <c r="S157" s="8"/>
      <c r="T157" s="8"/>
      <c r="U157" s="8"/>
      <c r="V157" s="8"/>
      <c r="W157" s="8"/>
      <c r="X157" s="10"/>
      <c r="Y157" s="10"/>
      <c r="Z157" s="10"/>
      <c r="AA157" s="10"/>
      <c r="AB157" s="10"/>
      <c r="AC157" s="10"/>
      <c r="AD157" s="10"/>
    </row>
    <row r="158" spans="1:30" s="11" customFormat="1" ht="62.4" x14ac:dyDescent="0.3">
      <c r="A158" s="25" t="s">
        <v>325</v>
      </c>
      <c r="B158" s="43" t="s">
        <v>2</v>
      </c>
      <c r="C158" s="40" t="s">
        <v>385</v>
      </c>
      <c r="D158" s="43" t="s">
        <v>449</v>
      </c>
      <c r="E158" s="7">
        <f>G158+I158+K158+F158</f>
        <v>4831.7</v>
      </c>
      <c r="F158" s="7">
        <v>439.7</v>
      </c>
      <c r="G158" s="7">
        <v>1464</v>
      </c>
      <c r="H158" s="7">
        <v>1464</v>
      </c>
      <c r="I158" s="7">
        <v>1464</v>
      </c>
      <c r="J158" s="7">
        <v>1464</v>
      </c>
      <c r="K158" s="7">
        <v>1464</v>
      </c>
      <c r="L158" s="7">
        <v>1464</v>
      </c>
      <c r="M158" s="7">
        <f>O158+P158+Q158+N158</f>
        <v>4831.7</v>
      </c>
      <c r="N158" s="7">
        <v>439.7</v>
      </c>
      <c r="O158" s="7">
        <v>1464</v>
      </c>
      <c r="P158" s="7">
        <v>1464</v>
      </c>
      <c r="Q158" s="7">
        <v>1464</v>
      </c>
      <c r="R158" s="7">
        <f>T158+U158+V158+S158</f>
        <v>4831.7</v>
      </c>
      <c r="S158" s="7">
        <v>439.7</v>
      </c>
      <c r="T158" s="7">
        <v>1464</v>
      </c>
      <c r="U158" s="7">
        <v>1464</v>
      </c>
      <c r="V158" s="7">
        <v>1464</v>
      </c>
      <c r="W158" s="7"/>
      <c r="X158" s="10"/>
      <c r="Y158" s="10"/>
      <c r="Z158" s="10"/>
      <c r="AA158" s="10"/>
      <c r="AB158" s="10"/>
      <c r="AC158" s="10"/>
      <c r="AD158" s="10"/>
    </row>
    <row r="159" spans="1:30" s="11" customFormat="1" x14ac:dyDescent="0.3">
      <c r="A159" s="73" t="s">
        <v>117</v>
      </c>
      <c r="B159" s="73"/>
      <c r="C159" s="37"/>
      <c r="D159" s="36"/>
      <c r="E159" s="8">
        <f t="shared" ref="E159:W159" si="46">E158</f>
        <v>4831.7</v>
      </c>
      <c r="F159" s="8">
        <f t="shared" si="46"/>
        <v>439.7</v>
      </c>
      <c r="G159" s="8">
        <f t="shared" si="46"/>
        <v>1464</v>
      </c>
      <c r="H159" s="8">
        <f t="shared" si="46"/>
        <v>1464</v>
      </c>
      <c r="I159" s="8">
        <f t="shared" si="46"/>
        <v>1464</v>
      </c>
      <c r="J159" s="8">
        <f t="shared" si="46"/>
        <v>1464</v>
      </c>
      <c r="K159" s="8">
        <f t="shared" si="46"/>
        <v>1464</v>
      </c>
      <c r="L159" s="8">
        <f t="shared" si="46"/>
        <v>1464</v>
      </c>
      <c r="M159" s="8">
        <f t="shared" si="46"/>
        <v>4831.7</v>
      </c>
      <c r="N159" s="8">
        <f t="shared" si="46"/>
        <v>439.7</v>
      </c>
      <c r="O159" s="8">
        <f t="shared" si="46"/>
        <v>1464</v>
      </c>
      <c r="P159" s="8">
        <f t="shared" si="46"/>
        <v>1464</v>
      </c>
      <c r="Q159" s="8">
        <f t="shared" si="46"/>
        <v>1464</v>
      </c>
      <c r="R159" s="8">
        <f t="shared" si="46"/>
        <v>4831.7</v>
      </c>
      <c r="S159" s="8">
        <f t="shared" si="46"/>
        <v>439.7</v>
      </c>
      <c r="T159" s="8">
        <f t="shared" si="46"/>
        <v>1464</v>
      </c>
      <c r="U159" s="8">
        <f t="shared" si="46"/>
        <v>1464</v>
      </c>
      <c r="V159" s="8">
        <f t="shared" si="46"/>
        <v>1464</v>
      </c>
      <c r="W159" s="8">
        <f t="shared" si="46"/>
        <v>0</v>
      </c>
      <c r="X159" s="10"/>
      <c r="Y159" s="10"/>
      <c r="Z159" s="10"/>
      <c r="AA159" s="10"/>
      <c r="AB159" s="10"/>
      <c r="AC159" s="10"/>
      <c r="AD159" s="10"/>
    </row>
    <row r="160" spans="1:30" s="11" customFormat="1" x14ac:dyDescent="0.3">
      <c r="A160" s="73" t="s">
        <v>107</v>
      </c>
      <c r="B160" s="73"/>
      <c r="C160" s="37"/>
      <c r="D160" s="36"/>
      <c r="E160" s="8"/>
      <c r="F160" s="8"/>
      <c r="G160" s="8"/>
      <c r="H160" s="8"/>
      <c r="I160" s="8"/>
      <c r="J160" s="8"/>
      <c r="K160" s="8"/>
      <c r="L160" s="8"/>
      <c r="M160" s="8"/>
      <c r="N160" s="8"/>
      <c r="O160" s="8"/>
      <c r="P160" s="8"/>
      <c r="Q160" s="8"/>
      <c r="R160" s="8"/>
      <c r="S160" s="8"/>
      <c r="T160" s="8"/>
      <c r="U160" s="8"/>
      <c r="V160" s="8"/>
      <c r="W160" s="8"/>
      <c r="X160" s="10"/>
      <c r="Y160" s="10"/>
      <c r="Z160" s="10"/>
      <c r="AA160" s="10"/>
      <c r="AB160" s="10"/>
      <c r="AC160" s="10"/>
      <c r="AD160" s="10"/>
    </row>
    <row r="161" spans="1:30" ht="109.2" x14ac:dyDescent="0.3">
      <c r="A161" s="25" t="s">
        <v>326</v>
      </c>
      <c r="B161" s="43" t="s">
        <v>363</v>
      </c>
      <c r="C161" s="40" t="s">
        <v>385</v>
      </c>
      <c r="D161" s="43" t="s">
        <v>364</v>
      </c>
      <c r="E161" s="7">
        <f>G161+I161+K161</f>
        <v>0</v>
      </c>
      <c r="F161" s="7">
        <v>0</v>
      </c>
      <c r="G161" s="7">
        <v>0</v>
      </c>
      <c r="H161" s="7">
        <v>0</v>
      </c>
      <c r="I161" s="7">
        <v>0</v>
      </c>
      <c r="J161" s="7">
        <v>0</v>
      </c>
      <c r="K161" s="7">
        <v>0</v>
      </c>
      <c r="L161" s="7">
        <v>0</v>
      </c>
      <c r="M161" s="7"/>
      <c r="N161" s="7"/>
      <c r="O161" s="7"/>
      <c r="P161" s="7"/>
      <c r="Q161" s="7"/>
      <c r="R161" s="7"/>
      <c r="S161" s="7"/>
      <c r="T161" s="7"/>
      <c r="U161" s="7"/>
      <c r="V161" s="7"/>
      <c r="W161" s="7"/>
    </row>
    <row r="162" spans="1:30" ht="62.4" hidden="1" x14ac:dyDescent="0.3">
      <c r="A162" s="25" t="s">
        <v>242</v>
      </c>
      <c r="B162" s="43" t="s">
        <v>66</v>
      </c>
      <c r="C162" s="40" t="s">
        <v>385</v>
      </c>
      <c r="D162" s="43"/>
      <c r="E162" s="7">
        <f t="shared" ref="E162" si="47">G162+I162+K162</f>
        <v>0</v>
      </c>
      <c r="F162" s="7"/>
      <c r="G162" s="7"/>
      <c r="H162" s="7"/>
      <c r="I162" s="7"/>
      <c r="J162" s="7"/>
      <c r="K162" s="7"/>
      <c r="L162" s="7"/>
      <c r="M162" s="7"/>
      <c r="N162" s="7"/>
      <c r="O162" s="7"/>
      <c r="P162" s="7"/>
      <c r="Q162" s="7"/>
      <c r="R162" s="7"/>
      <c r="S162" s="7"/>
      <c r="T162" s="7"/>
      <c r="U162" s="7"/>
      <c r="V162" s="7"/>
      <c r="W162" s="7"/>
    </row>
    <row r="163" spans="1:30" ht="62.4" x14ac:dyDescent="0.3">
      <c r="A163" s="25" t="s">
        <v>327</v>
      </c>
      <c r="B163" s="43" t="s">
        <v>115</v>
      </c>
      <c r="C163" s="40" t="s">
        <v>385</v>
      </c>
      <c r="D163" s="43" t="s">
        <v>87</v>
      </c>
      <c r="E163" s="7">
        <f>G163+I163+K163+F163</f>
        <v>696.3</v>
      </c>
      <c r="F163" s="7">
        <v>696.3</v>
      </c>
      <c r="G163" s="7"/>
      <c r="H163" s="7"/>
      <c r="I163" s="7"/>
      <c r="J163" s="7"/>
      <c r="K163" s="7"/>
      <c r="L163" s="7"/>
      <c r="M163" s="7"/>
      <c r="N163" s="7"/>
      <c r="O163" s="7"/>
      <c r="P163" s="7"/>
      <c r="Q163" s="7"/>
      <c r="R163" s="7"/>
      <c r="S163" s="7"/>
      <c r="T163" s="7"/>
      <c r="U163" s="7"/>
      <c r="V163" s="7"/>
      <c r="W163" s="7"/>
    </row>
    <row r="164" spans="1:30" ht="109.2" x14ac:dyDescent="0.3">
      <c r="A164" s="25" t="s">
        <v>328</v>
      </c>
      <c r="B164" s="43" t="s">
        <v>120</v>
      </c>
      <c r="C164" s="40" t="s">
        <v>385</v>
      </c>
      <c r="D164" s="43" t="s">
        <v>450</v>
      </c>
      <c r="E164" s="7">
        <f>E165</f>
        <v>148.30000000000001</v>
      </c>
      <c r="F164" s="7">
        <f>F165</f>
        <v>58.3</v>
      </c>
      <c r="G164" s="7">
        <f>G165</f>
        <v>20</v>
      </c>
      <c r="H164" s="7">
        <f t="shared" ref="H164:Q164" si="48">H165</f>
        <v>20</v>
      </c>
      <c r="I164" s="7">
        <f t="shared" si="48"/>
        <v>35</v>
      </c>
      <c r="J164" s="7">
        <f t="shared" si="48"/>
        <v>35</v>
      </c>
      <c r="K164" s="7">
        <f t="shared" si="48"/>
        <v>35</v>
      </c>
      <c r="L164" s="7">
        <f t="shared" si="48"/>
        <v>35</v>
      </c>
      <c r="M164" s="7">
        <f t="shared" si="48"/>
        <v>0</v>
      </c>
      <c r="N164" s="7"/>
      <c r="O164" s="7">
        <f t="shared" si="48"/>
        <v>0</v>
      </c>
      <c r="P164" s="7">
        <f t="shared" si="48"/>
        <v>0</v>
      </c>
      <c r="Q164" s="7">
        <f t="shared" si="48"/>
        <v>0</v>
      </c>
      <c r="R164" s="7"/>
      <c r="S164" s="7"/>
      <c r="T164" s="7"/>
      <c r="U164" s="7"/>
      <c r="V164" s="7"/>
      <c r="W164" s="7"/>
    </row>
    <row r="165" spans="1:30" x14ac:dyDescent="0.3">
      <c r="A165" s="25"/>
      <c r="B165" s="43" t="s">
        <v>121</v>
      </c>
      <c r="C165" s="40" t="s">
        <v>385</v>
      </c>
      <c r="D165" s="43"/>
      <c r="E165" s="7">
        <f>G165+I165+K165+F165</f>
        <v>148.30000000000001</v>
      </c>
      <c r="F165" s="7">
        <v>58.3</v>
      </c>
      <c r="G165" s="7">
        <v>20</v>
      </c>
      <c r="H165" s="7">
        <v>20</v>
      </c>
      <c r="I165" s="7">
        <v>35</v>
      </c>
      <c r="J165" s="7">
        <v>35</v>
      </c>
      <c r="K165" s="7">
        <v>35</v>
      </c>
      <c r="L165" s="7">
        <v>35</v>
      </c>
      <c r="M165" s="7">
        <f>O165+P165+Q165</f>
        <v>0</v>
      </c>
      <c r="N165" s="7"/>
      <c r="O165" s="7"/>
      <c r="P165" s="7"/>
      <c r="Q165" s="7"/>
      <c r="R165" s="7"/>
      <c r="S165" s="7"/>
      <c r="T165" s="7"/>
      <c r="U165" s="7"/>
      <c r="V165" s="7"/>
      <c r="W165" s="7"/>
    </row>
    <row r="166" spans="1:30" ht="78" x14ac:dyDescent="0.3">
      <c r="A166" s="25" t="s">
        <v>329</v>
      </c>
      <c r="B166" s="43" t="s">
        <v>88</v>
      </c>
      <c r="C166" s="40" t="s">
        <v>385</v>
      </c>
      <c r="D166" s="43" t="s">
        <v>204</v>
      </c>
      <c r="E166" s="7">
        <f>G166+I166+K166+F166</f>
        <v>1500</v>
      </c>
      <c r="F166" s="7"/>
      <c r="G166" s="7">
        <v>500</v>
      </c>
      <c r="H166" s="7">
        <v>500</v>
      </c>
      <c r="I166" s="7">
        <v>500</v>
      </c>
      <c r="J166" s="7">
        <v>500</v>
      </c>
      <c r="K166" s="7">
        <v>500</v>
      </c>
      <c r="L166" s="7">
        <v>500</v>
      </c>
      <c r="M166" s="7"/>
      <c r="N166" s="7"/>
      <c r="O166" s="7"/>
      <c r="P166" s="7"/>
      <c r="Q166" s="7"/>
      <c r="R166" s="7"/>
      <c r="S166" s="7"/>
      <c r="T166" s="7"/>
      <c r="U166" s="7"/>
      <c r="V166" s="7"/>
      <c r="W166" s="7"/>
    </row>
    <row r="167" spans="1:30" ht="31.2" x14ac:dyDescent="0.3">
      <c r="A167" s="25" t="s">
        <v>536</v>
      </c>
      <c r="B167" s="43" t="s">
        <v>537</v>
      </c>
      <c r="C167" s="40">
        <v>2016</v>
      </c>
      <c r="D167" s="43" t="s">
        <v>204</v>
      </c>
      <c r="E167" s="7">
        <f>G167+I167+K167+F167</f>
        <v>202.1</v>
      </c>
      <c r="F167" s="7"/>
      <c r="G167" s="7">
        <v>55.1</v>
      </c>
      <c r="H167" s="7">
        <v>55.1</v>
      </c>
      <c r="I167" s="7">
        <v>73.5</v>
      </c>
      <c r="J167" s="7">
        <v>73.5</v>
      </c>
      <c r="K167" s="7">
        <v>73.5</v>
      </c>
      <c r="L167" s="7">
        <v>73.5</v>
      </c>
      <c r="M167" s="7"/>
      <c r="N167" s="7"/>
      <c r="O167" s="7"/>
      <c r="P167" s="7"/>
      <c r="Q167" s="7"/>
      <c r="R167" s="7"/>
      <c r="S167" s="7"/>
      <c r="T167" s="7"/>
      <c r="U167" s="7"/>
      <c r="V167" s="7"/>
      <c r="W167" s="7"/>
    </row>
    <row r="168" spans="1:30" x14ac:dyDescent="0.3">
      <c r="A168" s="73" t="s">
        <v>365</v>
      </c>
      <c r="B168" s="73"/>
      <c r="C168" s="40"/>
      <c r="D168" s="43"/>
      <c r="E168" s="8">
        <f>E161+E163+E164+E166+E167</f>
        <v>2546.6999999999998</v>
      </c>
      <c r="F168" s="8">
        <f t="shared" ref="F168:L168" si="49">F161+F163+F164+F166+F167</f>
        <v>754.59999999999991</v>
      </c>
      <c r="G168" s="8">
        <f t="shared" si="49"/>
        <v>575.1</v>
      </c>
      <c r="H168" s="8">
        <f t="shared" si="49"/>
        <v>575.1</v>
      </c>
      <c r="I168" s="8">
        <f t="shared" si="49"/>
        <v>608.5</v>
      </c>
      <c r="J168" s="8">
        <f t="shared" si="49"/>
        <v>608.5</v>
      </c>
      <c r="K168" s="8">
        <f t="shared" si="49"/>
        <v>608.5</v>
      </c>
      <c r="L168" s="8">
        <f t="shared" si="49"/>
        <v>608.5</v>
      </c>
      <c r="M168" s="8">
        <f>M161+M163+M164+M166</f>
        <v>0</v>
      </c>
      <c r="N168" s="8">
        <f>N161+N163+N164+N166</f>
        <v>0</v>
      </c>
      <c r="O168" s="8">
        <f>O161+O163+O164+O166</f>
        <v>0</v>
      </c>
      <c r="P168" s="8">
        <f>P161+P163+P164+P166</f>
        <v>0</v>
      </c>
      <c r="Q168" s="8">
        <f>Q161+Q163+Q164+Q166</f>
        <v>0</v>
      </c>
      <c r="R168" s="8"/>
      <c r="S168" s="8"/>
      <c r="T168" s="8"/>
      <c r="U168" s="8"/>
      <c r="V168" s="8"/>
      <c r="W168" s="8">
        <f>SUM(W161:W166)</f>
        <v>0</v>
      </c>
    </row>
    <row r="169" spans="1:30" s="11" customFormat="1" ht="31.2" x14ac:dyDescent="0.3">
      <c r="A169" s="41" t="s">
        <v>330</v>
      </c>
      <c r="B169" s="43" t="s">
        <v>102</v>
      </c>
      <c r="C169" s="40" t="s">
        <v>385</v>
      </c>
      <c r="D169" s="36"/>
      <c r="E169" s="8"/>
      <c r="F169" s="8"/>
      <c r="G169" s="8"/>
      <c r="H169" s="8"/>
      <c r="I169" s="8"/>
      <c r="J169" s="8"/>
      <c r="K169" s="8"/>
      <c r="L169" s="8"/>
      <c r="M169" s="8"/>
      <c r="N169" s="8"/>
      <c r="O169" s="8"/>
      <c r="P169" s="8"/>
      <c r="Q169" s="8"/>
      <c r="R169" s="8"/>
      <c r="S169" s="8"/>
      <c r="T169" s="8"/>
      <c r="U169" s="8"/>
      <c r="V169" s="8"/>
      <c r="W169" s="8"/>
      <c r="X169" s="10"/>
      <c r="Y169" s="10"/>
      <c r="Z169" s="10"/>
      <c r="AA169" s="10"/>
      <c r="AB169" s="10"/>
      <c r="AC169" s="10"/>
      <c r="AD169" s="10"/>
    </row>
    <row r="170" spans="1:30" ht="62.4" x14ac:dyDescent="0.3">
      <c r="A170" s="41" t="s">
        <v>331</v>
      </c>
      <c r="B170" s="43" t="s">
        <v>84</v>
      </c>
      <c r="C170" s="40" t="s">
        <v>385</v>
      </c>
      <c r="D170" s="43" t="s">
        <v>85</v>
      </c>
      <c r="E170" s="7">
        <f>G170+I170+K170+F170</f>
        <v>311.99999999999994</v>
      </c>
      <c r="F170" s="7">
        <v>31.2</v>
      </c>
      <c r="G170" s="7">
        <v>93.6</v>
      </c>
      <c r="H170" s="7">
        <v>93.6</v>
      </c>
      <c r="I170" s="7">
        <v>93.6</v>
      </c>
      <c r="J170" s="7">
        <v>93.6</v>
      </c>
      <c r="K170" s="7">
        <v>93.6</v>
      </c>
      <c r="L170" s="7">
        <v>93.6</v>
      </c>
      <c r="M170" s="7">
        <f>SUM(N170:Q170)</f>
        <v>312</v>
      </c>
      <c r="N170" s="7">
        <v>31.2</v>
      </c>
      <c r="O170" s="7">
        <v>93.6</v>
      </c>
      <c r="P170" s="7">
        <v>93.6</v>
      </c>
      <c r="Q170" s="7">
        <v>93.6</v>
      </c>
      <c r="R170" s="7">
        <f>SUM(S170:V170)</f>
        <v>312</v>
      </c>
      <c r="S170" s="7">
        <v>31.2</v>
      </c>
      <c r="T170" s="7">
        <v>93.6</v>
      </c>
      <c r="U170" s="7">
        <v>93.6</v>
      </c>
      <c r="V170" s="7">
        <v>93.6</v>
      </c>
      <c r="W170" s="7"/>
    </row>
    <row r="171" spans="1:30" ht="46.8" x14ac:dyDescent="0.3">
      <c r="A171" s="41" t="s">
        <v>263</v>
      </c>
      <c r="B171" s="43" t="s">
        <v>266</v>
      </c>
      <c r="C171" s="40" t="s">
        <v>385</v>
      </c>
      <c r="D171" s="43"/>
      <c r="E171" s="7"/>
      <c r="F171" s="7"/>
      <c r="G171" s="7"/>
      <c r="H171" s="7"/>
      <c r="I171" s="7"/>
      <c r="J171" s="7"/>
      <c r="K171" s="7"/>
      <c r="L171" s="7"/>
      <c r="M171" s="7"/>
      <c r="N171" s="7"/>
      <c r="O171" s="7"/>
      <c r="P171" s="7"/>
      <c r="Q171" s="7"/>
      <c r="R171" s="7"/>
      <c r="S171" s="7"/>
      <c r="T171" s="7"/>
      <c r="U171" s="7"/>
      <c r="V171" s="7"/>
      <c r="W171" s="7"/>
    </row>
    <row r="172" spans="1:30" ht="46.8" x14ac:dyDescent="0.3">
      <c r="A172" s="41" t="s">
        <v>264</v>
      </c>
      <c r="B172" s="43" t="s">
        <v>267</v>
      </c>
      <c r="C172" s="40" t="s">
        <v>385</v>
      </c>
      <c r="D172" s="43"/>
      <c r="E172" s="7"/>
      <c r="F172" s="7"/>
      <c r="G172" s="7"/>
      <c r="H172" s="7"/>
      <c r="I172" s="7"/>
      <c r="J172" s="7"/>
      <c r="K172" s="7"/>
      <c r="L172" s="7"/>
      <c r="M172" s="7"/>
      <c r="N172" s="7"/>
      <c r="O172" s="7"/>
      <c r="P172" s="7"/>
      <c r="Q172" s="7"/>
      <c r="R172" s="7"/>
      <c r="S172" s="7"/>
      <c r="T172" s="7"/>
      <c r="U172" s="7"/>
      <c r="V172" s="7"/>
      <c r="W172" s="7"/>
    </row>
    <row r="173" spans="1:30" ht="46.8" x14ac:dyDescent="0.3">
      <c r="A173" s="41" t="s">
        <v>265</v>
      </c>
      <c r="B173" s="43" t="s">
        <v>268</v>
      </c>
      <c r="C173" s="40" t="s">
        <v>385</v>
      </c>
      <c r="D173" s="43"/>
      <c r="E173" s="7"/>
      <c r="F173" s="7"/>
      <c r="G173" s="7"/>
      <c r="H173" s="7"/>
      <c r="I173" s="7"/>
      <c r="J173" s="7"/>
      <c r="K173" s="7"/>
      <c r="L173" s="7"/>
      <c r="M173" s="7"/>
      <c r="N173" s="7"/>
      <c r="O173" s="7"/>
      <c r="P173" s="7"/>
      <c r="Q173" s="7"/>
      <c r="R173" s="7"/>
      <c r="S173" s="7"/>
      <c r="T173" s="7"/>
      <c r="U173" s="7"/>
      <c r="V173" s="7"/>
      <c r="W173" s="7"/>
    </row>
    <row r="174" spans="1:30" ht="109.2" x14ac:dyDescent="0.3">
      <c r="A174" s="41" t="s">
        <v>269</v>
      </c>
      <c r="B174" s="43" t="s">
        <v>161</v>
      </c>
      <c r="C174" s="40" t="s">
        <v>385</v>
      </c>
      <c r="D174" s="43" t="s">
        <v>162</v>
      </c>
      <c r="E174" s="7">
        <f>G174+I174+K174+F174</f>
        <v>3969</v>
      </c>
      <c r="F174" s="7">
        <v>567</v>
      </c>
      <c r="G174" s="7">
        <v>1134</v>
      </c>
      <c r="H174" s="7">
        <v>1134</v>
      </c>
      <c r="I174" s="7">
        <v>1134</v>
      </c>
      <c r="J174" s="7">
        <v>1134</v>
      </c>
      <c r="K174" s="7">
        <v>1134</v>
      </c>
      <c r="L174" s="7">
        <v>1134</v>
      </c>
      <c r="M174" s="7">
        <f>O174+P174+Q174+N174</f>
        <v>3969</v>
      </c>
      <c r="N174" s="7">
        <v>567</v>
      </c>
      <c r="O174" s="7">
        <v>1134</v>
      </c>
      <c r="P174" s="7">
        <v>1134</v>
      </c>
      <c r="Q174" s="7">
        <v>1134</v>
      </c>
      <c r="R174" s="7">
        <f>T174+U174+V174+S174</f>
        <v>3969</v>
      </c>
      <c r="S174" s="7">
        <v>567</v>
      </c>
      <c r="T174" s="7">
        <v>1134</v>
      </c>
      <c r="U174" s="7">
        <v>1134</v>
      </c>
      <c r="V174" s="7">
        <v>1134</v>
      </c>
      <c r="W174" s="7"/>
    </row>
    <row r="175" spans="1:30" ht="140.4" x14ac:dyDescent="0.3">
      <c r="A175" s="41" t="s">
        <v>270</v>
      </c>
      <c r="B175" s="43" t="s">
        <v>75</v>
      </c>
      <c r="C175" s="40" t="s">
        <v>385</v>
      </c>
      <c r="D175" s="43" t="s">
        <v>451</v>
      </c>
      <c r="E175" s="7">
        <f>G175+I175+K175+F175</f>
        <v>955.5</v>
      </c>
      <c r="F175" s="7">
        <v>136.5</v>
      </c>
      <c r="G175" s="7">
        <v>273</v>
      </c>
      <c r="H175" s="7">
        <v>273</v>
      </c>
      <c r="I175" s="7">
        <v>273</v>
      </c>
      <c r="J175" s="7">
        <v>273</v>
      </c>
      <c r="K175" s="7">
        <v>273</v>
      </c>
      <c r="L175" s="7">
        <v>273</v>
      </c>
      <c r="M175" s="7"/>
      <c r="N175" s="7"/>
      <c r="O175" s="7"/>
      <c r="P175" s="7"/>
      <c r="Q175" s="7"/>
      <c r="R175" s="7"/>
      <c r="S175" s="7"/>
      <c r="T175" s="7"/>
      <c r="U175" s="7"/>
      <c r="V175" s="7"/>
      <c r="W175" s="7"/>
    </row>
    <row r="176" spans="1:30" s="11" customFormat="1" x14ac:dyDescent="0.3">
      <c r="A176" s="38"/>
      <c r="B176" s="36" t="s">
        <v>103</v>
      </c>
      <c r="C176" s="37"/>
      <c r="D176" s="36"/>
      <c r="E176" s="8">
        <f>E121+E122+E123+E169+E170+E174+E175</f>
        <v>98522.94</v>
      </c>
      <c r="F176" s="8">
        <f>F121+F122+F123+F169+F170+F174+F175</f>
        <v>14789.440000000002</v>
      </c>
      <c r="G176" s="8">
        <f>G121+G122+G123+G169+G170+G174+G175</f>
        <v>24756.899999999998</v>
      </c>
      <c r="H176" s="8">
        <f t="shared" ref="H176:W176" si="50">H121+H122+H123+H169+H170+H174+H175</f>
        <v>24756.899999999998</v>
      </c>
      <c r="I176" s="8">
        <f t="shared" si="50"/>
        <v>28772.199999999997</v>
      </c>
      <c r="J176" s="8">
        <f t="shared" si="50"/>
        <v>27204.400000000001</v>
      </c>
      <c r="K176" s="8">
        <f t="shared" si="50"/>
        <v>30204.400000000001</v>
      </c>
      <c r="L176" s="8">
        <f t="shared" si="50"/>
        <v>30204.400000000001</v>
      </c>
      <c r="M176" s="8">
        <f t="shared" si="50"/>
        <v>95020.74</v>
      </c>
      <c r="N176" s="8">
        <f t="shared" si="50"/>
        <v>14652.94</v>
      </c>
      <c r="O176" s="8">
        <f t="shared" si="50"/>
        <v>23908.799999999999</v>
      </c>
      <c r="P176" s="8">
        <f t="shared" si="50"/>
        <v>27890.699999999997</v>
      </c>
      <c r="Q176" s="8">
        <f t="shared" si="50"/>
        <v>29322.9</v>
      </c>
      <c r="R176" s="8">
        <f t="shared" si="50"/>
        <v>20979.1</v>
      </c>
      <c r="S176" s="8">
        <f t="shared" si="50"/>
        <v>14307.44</v>
      </c>
      <c r="T176" s="8">
        <f t="shared" si="50"/>
        <v>6266.3000000000011</v>
      </c>
      <c r="U176" s="8">
        <f t="shared" si="50"/>
        <v>6266.3000000000011</v>
      </c>
      <c r="V176" s="8">
        <f t="shared" si="50"/>
        <v>6266.3000000000011</v>
      </c>
      <c r="W176" s="8">
        <f t="shared" si="50"/>
        <v>0</v>
      </c>
      <c r="X176" s="10"/>
      <c r="Y176" s="10"/>
      <c r="Z176" s="10"/>
      <c r="AA176" s="10"/>
      <c r="AB176" s="10"/>
      <c r="AC176" s="10"/>
      <c r="AD176" s="10"/>
    </row>
    <row r="177" spans="1:23" x14ac:dyDescent="0.3">
      <c r="A177" s="73" t="s">
        <v>108</v>
      </c>
      <c r="B177" s="73"/>
      <c r="C177" s="73"/>
      <c r="D177" s="73"/>
      <c r="E177" s="9"/>
      <c r="F177" s="9"/>
      <c r="G177" s="9"/>
      <c r="H177" s="9"/>
      <c r="I177" s="9"/>
      <c r="J177" s="9"/>
      <c r="K177" s="9"/>
      <c r="L177" s="9"/>
      <c r="M177" s="9"/>
      <c r="N177" s="9"/>
      <c r="O177" s="9"/>
      <c r="P177" s="9"/>
      <c r="Q177" s="9"/>
      <c r="R177" s="9"/>
      <c r="S177" s="9"/>
      <c r="T177" s="9"/>
      <c r="U177" s="9"/>
      <c r="V177" s="9"/>
      <c r="W177" s="9"/>
    </row>
    <row r="178" spans="1:23" ht="31.2" x14ac:dyDescent="0.3">
      <c r="A178" s="25" t="s">
        <v>294</v>
      </c>
      <c r="B178" s="43" t="s">
        <v>202</v>
      </c>
      <c r="C178" s="40" t="s">
        <v>385</v>
      </c>
      <c r="D178" s="43" t="s">
        <v>203</v>
      </c>
      <c r="E178" s="9"/>
      <c r="F178" s="9"/>
      <c r="G178" s="9"/>
      <c r="H178" s="9"/>
      <c r="I178" s="9"/>
      <c r="J178" s="9"/>
      <c r="K178" s="9"/>
      <c r="L178" s="9"/>
      <c r="M178" s="9"/>
      <c r="N178" s="9"/>
      <c r="O178" s="9"/>
      <c r="P178" s="9"/>
      <c r="Q178" s="9"/>
      <c r="R178" s="9"/>
      <c r="S178" s="9"/>
      <c r="T178" s="9"/>
      <c r="U178" s="9"/>
      <c r="V178" s="9"/>
      <c r="W178" s="9"/>
    </row>
    <row r="179" spans="1:23" ht="62.4" x14ac:dyDescent="0.3">
      <c r="A179" s="25" t="s">
        <v>295</v>
      </c>
      <c r="B179" s="43" t="s">
        <v>109</v>
      </c>
      <c r="C179" s="40" t="s">
        <v>385</v>
      </c>
      <c r="D179" s="43" t="s">
        <v>191</v>
      </c>
      <c r="E179" s="9"/>
      <c r="F179" s="9"/>
      <c r="G179" s="9"/>
      <c r="H179" s="9"/>
      <c r="I179" s="9"/>
      <c r="J179" s="9"/>
      <c r="K179" s="9"/>
      <c r="L179" s="9"/>
      <c r="M179" s="9"/>
      <c r="N179" s="9"/>
      <c r="O179" s="9"/>
      <c r="P179" s="9"/>
      <c r="Q179" s="9"/>
      <c r="R179" s="9"/>
      <c r="S179" s="9"/>
      <c r="T179" s="9"/>
      <c r="U179" s="9"/>
      <c r="V179" s="9"/>
      <c r="W179" s="9"/>
    </row>
    <row r="180" spans="1:23" ht="31.2" x14ac:dyDescent="0.3">
      <c r="A180" s="25" t="s">
        <v>296</v>
      </c>
      <c r="B180" s="43" t="s">
        <v>166</v>
      </c>
      <c r="C180" s="40" t="s">
        <v>385</v>
      </c>
      <c r="D180" s="43" t="s">
        <v>164</v>
      </c>
      <c r="E180" s="9"/>
      <c r="F180" s="9"/>
      <c r="G180" s="9"/>
      <c r="H180" s="9"/>
      <c r="I180" s="9"/>
      <c r="J180" s="9"/>
      <c r="K180" s="9"/>
      <c r="L180" s="9"/>
      <c r="M180" s="9"/>
      <c r="N180" s="9"/>
      <c r="O180" s="9"/>
      <c r="P180" s="9"/>
      <c r="Q180" s="9"/>
      <c r="R180" s="9"/>
      <c r="S180" s="9"/>
      <c r="T180" s="9"/>
      <c r="U180" s="9"/>
      <c r="V180" s="9"/>
      <c r="W180" s="9"/>
    </row>
    <row r="181" spans="1:23" ht="78" x14ac:dyDescent="0.3">
      <c r="A181" s="25" t="s">
        <v>297</v>
      </c>
      <c r="B181" s="43" t="s">
        <v>192</v>
      </c>
      <c r="C181" s="40" t="s">
        <v>163</v>
      </c>
      <c r="D181" s="43" t="s">
        <v>167</v>
      </c>
      <c r="E181" s="7">
        <f>G181+I181+K181+F181</f>
        <v>1032</v>
      </c>
      <c r="F181" s="7"/>
      <c r="G181" s="7">
        <v>344</v>
      </c>
      <c r="H181" s="7">
        <v>344</v>
      </c>
      <c r="I181" s="7">
        <v>344</v>
      </c>
      <c r="J181" s="7">
        <v>344</v>
      </c>
      <c r="K181" s="7">
        <v>344</v>
      </c>
      <c r="L181" s="7">
        <v>344</v>
      </c>
      <c r="M181" s="7"/>
      <c r="N181" s="7"/>
      <c r="O181" s="7"/>
      <c r="P181" s="7"/>
      <c r="Q181" s="7"/>
      <c r="R181" s="7"/>
      <c r="S181" s="7"/>
      <c r="T181" s="7"/>
      <c r="U181" s="7"/>
      <c r="V181" s="7"/>
      <c r="W181" s="7"/>
    </row>
    <row r="182" spans="1:23" x14ac:dyDescent="0.3">
      <c r="A182" s="73" t="s">
        <v>123</v>
      </c>
      <c r="B182" s="73"/>
      <c r="C182" s="37"/>
      <c r="D182" s="36"/>
      <c r="E182" s="8">
        <f t="shared" ref="E182:W182" si="51">E181</f>
        <v>1032</v>
      </c>
      <c r="F182" s="8">
        <f t="shared" si="51"/>
        <v>0</v>
      </c>
      <c r="G182" s="8">
        <f t="shared" si="51"/>
        <v>344</v>
      </c>
      <c r="H182" s="8">
        <f t="shared" si="51"/>
        <v>344</v>
      </c>
      <c r="I182" s="8">
        <f t="shared" si="51"/>
        <v>344</v>
      </c>
      <c r="J182" s="8">
        <f t="shared" si="51"/>
        <v>344</v>
      </c>
      <c r="K182" s="8">
        <f t="shared" si="51"/>
        <v>344</v>
      </c>
      <c r="L182" s="8">
        <f t="shared" si="51"/>
        <v>344</v>
      </c>
      <c r="M182" s="8">
        <f t="shared" si="51"/>
        <v>0</v>
      </c>
      <c r="N182" s="8"/>
      <c r="O182" s="8">
        <f t="shared" si="51"/>
        <v>0</v>
      </c>
      <c r="P182" s="8">
        <f t="shared" si="51"/>
        <v>0</v>
      </c>
      <c r="Q182" s="8">
        <f t="shared" si="51"/>
        <v>0</v>
      </c>
      <c r="R182" s="8"/>
      <c r="S182" s="8"/>
      <c r="T182" s="8"/>
      <c r="U182" s="8"/>
      <c r="V182" s="8"/>
      <c r="W182" s="8">
        <f t="shared" si="51"/>
        <v>0</v>
      </c>
    </row>
    <row r="183" spans="1:23" x14ac:dyDescent="0.3">
      <c r="A183" s="73" t="s">
        <v>76</v>
      </c>
      <c r="B183" s="73"/>
      <c r="C183" s="73"/>
      <c r="D183" s="73"/>
      <c r="E183" s="9"/>
      <c r="F183" s="9"/>
      <c r="G183" s="9"/>
      <c r="H183" s="9"/>
      <c r="I183" s="9"/>
      <c r="J183" s="9"/>
      <c r="K183" s="9"/>
      <c r="L183" s="9"/>
      <c r="M183" s="9"/>
      <c r="N183" s="9"/>
      <c r="O183" s="9"/>
      <c r="P183" s="9"/>
      <c r="Q183" s="9"/>
      <c r="R183" s="9"/>
      <c r="S183" s="9"/>
      <c r="T183" s="9"/>
      <c r="U183" s="9"/>
      <c r="V183" s="9"/>
      <c r="W183" s="9"/>
    </row>
    <row r="184" spans="1:23" ht="109.2" x14ac:dyDescent="0.3">
      <c r="A184" s="41" t="s">
        <v>298</v>
      </c>
      <c r="B184" s="43" t="s">
        <v>196</v>
      </c>
      <c r="C184" s="40" t="s">
        <v>385</v>
      </c>
      <c r="D184" s="43" t="s">
        <v>189</v>
      </c>
      <c r="E184" s="7">
        <f>G184+I184+K184+F184</f>
        <v>1259.5999999999999</v>
      </c>
      <c r="F184" s="7">
        <v>314.89999999999998</v>
      </c>
      <c r="G184" s="7">
        <v>314.89999999999998</v>
      </c>
      <c r="H184" s="7">
        <v>314.89999999999998</v>
      </c>
      <c r="I184" s="7">
        <v>314.89999999999998</v>
      </c>
      <c r="J184" s="7">
        <v>314.89999999999998</v>
      </c>
      <c r="K184" s="7">
        <v>314.89999999999998</v>
      </c>
      <c r="L184" s="7">
        <v>314.89999999999998</v>
      </c>
      <c r="M184" s="9"/>
      <c r="N184" s="9"/>
      <c r="O184" s="9"/>
      <c r="P184" s="9"/>
      <c r="Q184" s="9"/>
      <c r="R184" s="9"/>
      <c r="S184" s="9"/>
      <c r="T184" s="9"/>
      <c r="U184" s="9"/>
      <c r="V184" s="9"/>
      <c r="W184" s="9"/>
    </row>
    <row r="185" spans="1:23" ht="46.8" x14ac:dyDescent="0.3">
      <c r="A185" s="41" t="s">
        <v>332</v>
      </c>
      <c r="B185" s="43" t="s">
        <v>221</v>
      </c>
      <c r="C185" s="40" t="s">
        <v>385</v>
      </c>
      <c r="D185" s="43" t="s">
        <v>189</v>
      </c>
      <c r="E185" s="7">
        <f>G185+I185+K185+F185</f>
        <v>0</v>
      </c>
      <c r="F185" s="7">
        <v>0</v>
      </c>
      <c r="G185" s="7">
        <v>0</v>
      </c>
      <c r="H185" s="7">
        <v>0</v>
      </c>
      <c r="I185" s="7">
        <v>0</v>
      </c>
      <c r="J185" s="7">
        <v>0</v>
      </c>
      <c r="K185" s="7">
        <v>0</v>
      </c>
      <c r="L185" s="7">
        <v>0</v>
      </c>
      <c r="M185" s="9"/>
      <c r="N185" s="9"/>
      <c r="O185" s="9"/>
      <c r="P185" s="9"/>
      <c r="Q185" s="9"/>
      <c r="R185" s="9"/>
      <c r="S185" s="9"/>
      <c r="T185" s="9"/>
      <c r="U185" s="9"/>
      <c r="V185" s="9"/>
      <c r="W185" s="9"/>
    </row>
    <row r="186" spans="1:23" ht="78" x14ac:dyDescent="0.3">
      <c r="A186" s="41" t="s">
        <v>333</v>
      </c>
      <c r="B186" s="43" t="s">
        <v>222</v>
      </c>
      <c r="C186" s="40" t="s">
        <v>385</v>
      </c>
      <c r="D186" s="43" t="s">
        <v>204</v>
      </c>
      <c r="E186" s="7">
        <f>G186+I186+K186</f>
        <v>0</v>
      </c>
      <c r="F186" s="7"/>
      <c r="G186" s="7"/>
      <c r="H186" s="7"/>
      <c r="I186" s="7"/>
      <c r="J186" s="7"/>
      <c r="K186" s="7"/>
      <c r="L186" s="7"/>
      <c r="M186" s="9"/>
      <c r="N186" s="9"/>
      <c r="O186" s="9"/>
      <c r="P186" s="9"/>
      <c r="Q186" s="9"/>
      <c r="R186" s="9"/>
      <c r="S186" s="9"/>
      <c r="T186" s="9"/>
      <c r="U186" s="9"/>
      <c r="V186" s="9"/>
      <c r="W186" s="9"/>
    </row>
    <row r="187" spans="1:23" ht="46.8" x14ac:dyDescent="0.3">
      <c r="A187" s="41" t="s">
        <v>334</v>
      </c>
      <c r="B187" s="43" t="s">
        <v>223</v>
      </c>
      <c r="C187" s="40" t="s">
        <v>385</v>
      </c>
      <c r="D187" s="43" t="s">
        <v>89</v>
      </c>
      <c r="E187" s="7">
        <f>G187+I187+K187</f>
        <v>0</v>
      </c>
      <c r="F187" s="7">
        <v>0</v>
      </c>
      <c r="G187" s="7">
        <v>0</v>
      </c>
      <c r="H187" s="7">
        <v>0</v>
      </c>
      <c r="I187" s="7">
        <v>0</v>
      </c>
      <c r="J187" s="7">
        <v>0</v>
      </c>
      <c r="K187" s="7">
        <v>0</v>
      </c>
      <c r="L187" s="7">
        <v>0</v>
      </c>
      <c r="M187" s="9"/>
      <c r="N187" s="9"/>
      <c r="O187" s="9"/>
      <c r="P187" s="9"/>
      <c r="Q187" s="9"/>
      <c r="R187" s="9"/>
      <c r="S187" s="9"/>
      <c r="T187" s="9"/>
      <c r="U187" s="9"/>
      <c r="V187" s="9"/>
      <c r="W187" s="9"/>
    </row>
    <row r="188" spans="1:23" ht="62.4" x14ac:dyDescent="0.3">
      <c r="A188" s="41" t="s">
        <v>393</v>
      </c>
      <c r="B188" s="43" t="s">
        <v>69</v>
      </c>
      <c r="C188" s="40" t="s">
        <v>385</v>
      </c>
      <c r="D188" s="43" t="s">
        <v>198</v>
      </c>
      <c r="E188" s="7">
        <f>G188+I188+K188</f>
        <v>0</v>
      </c>
      <c r="F188" s="7"/>
      <c r="G188" s="7"/>
      <c r="H188" s="7"/>
      <c r="I188" s="7"/>
      <c r="J188" s="7"/>
      <c r="K188" s="7"/>
      <c r="L188" s="7"/>
      <c r="M188" s="7"/>
      <c r="N188" s="7"/>
      <c r="O188" s="7"/>
      <c r="P188" s="7"/>
      <c r="Q188" s="7"/>
      <c r="R188" s="7"/>
      <c r="S188" s="7"/>
      <c r="T188" s="7"/>
      <c r="U188" s="7"/>
      <c r="V188" s="7"/>
      <c r="W188" s="7"/>
    </row>
    <row r="189" spans="1:23" ht="46.8" x14ac:dyDescent="0.3">
      <c r="A189" s="41" t="s">
        <v>335</v>
      </c>
      <c r="B189" s="43" t="s">
        <v>77</v>
      </c>
      <c r="C189" s="40" t="s">
        <v>385</v>
      </c>
      <c r="D189" s="43"/>
      <c r="E189" s="7">
        <f t="shared" ref="E189:L189" si="52">E190+E194+E195+E196</f>
        <v>0</v>
      </c>
      <c r="F189" s="7"/>
      <c r="G189" s="7">
        <f t="shared" si="52"/>
        <v>0</v>
      </c>
      <c r="H189" s="7">
        <f t="shared" si="52"/>
        <v>0</v>
      </c>
      <c r="I189" s="7">
        <f t="shared" si="52"/>
        <v>0</v>
      </c>
      <c r="J189" s="7">
        <f t="shared" si="52"/>
        <v>0</v>
      </c>
      <c r="K189" s="7">
        <f t="shared" si="52"/>
        <v>0</v>
      </c>
      <c r="L189" s="7">
        <f t="shared" si="52"/>
        <v>0</v>
      </c>
      <c r="M189" s="9"/>
      <c r="N189" s="9"/>
      <c r="O189" s="9"/>
      <c r="P189" s="9"/>
      <c r="Q189" s="9"/>
      <c r="R189" s="9"/>
      <c r="S189" s="9"/>
      <c r="T189" s="9"/>
      <c r="U189" s="9"/>
      <c r="V189" s="9"/>
      <c r="W189" s="9"/>
    </row>
    <row r="190" spans="1:23" ht="62.4" x14ac:dyDescent="0.3">
      <c r="A190" s="41" t="s">
        <v>336</v>
      </c>
      <c r="B190" s="43" t="s">
        <v>152</v>
      </c>
      <c r="C190" s="40" t="s">
        <v>385</v>
      </c>
      <c r="D190" s="43" t="s">
        <v>204</v>
      </c>
      <c r="E190" s="7">
        <f t="shared" ref="E190:E196" si="53">G190+I190+K190</f>
        <v>0</v>
      </c>
      <c r="F190" s="7"/>
      <c r="G190" s="7">
        <f>G191+G192+G193</f>
        <v>0</v>
      </c>
      <c r="H190" s="7">
        <f t="shared" ref="H190:L190" si="54">H191+H192+H193</f>
        <v>0</v>
      </c>
      <c r="I190" s="7">
        <f t="shared" si="54"/>
        <v>0</v>
      </c>
      <c r="J190" s="7">
        <f t="shared" si="54"/>
        <v>0</v>
      </c>
      <c r="K190" s="7">
        <f t="shared" si="54"/>
        <v>0</v>
      </c>
      <c r="L190" s="7">
        <f t="shared" si="54"/>
        <v>0</v>
      </c>
      <c r="M190" s="7"/>
      <c r="N190" s="7"/>
      <c r="O190" s="7"/>
      <c r="P190" s="7"/>
      <c r="Q190" s="7"/>
      <c r="R190" s="7"/>
      <c r="S190" s="7"/>
      <c r="T190" s="7"/>
      <c r="U190" s="7"/>
      <c r="V190" s="7"/>
      <c r="W190" s="7"/>
    </row>
    <row r="191" spans="1:23" ht="31.2" x14ac:dyDescent="0.3">
      <c r="A191" s="41" t="s">
        <v>337</v>
      </c>
      <c r="B191" s="43" t="s">
        <v>366</v>
      </c>
      <c r="C191" s="40"/>
      <c r="D191" s="43"/>
      <c r="E191" s="7">
        <f t="shared" si="53"/>
        <v>0</v>
      </c>
      <c r="F191" s="7"/>
      <c r="G191" s="7"/>
      <c r="H191" s="7"/>
      <c r="I191" s="7"/>
      <c r="J191" s="7"/>
      <c r="K191" s="7"/>
      <c r="L191" s="7"/>
      <c r="M191" s="7"/>
      <c r="N191" s="7"/>
      <c r="O191" s="7"/>
      <c r="P191" s="7"/>
      <c r="Q191" s="7"/>
      <c r="R191" s="7"/>
      <c r="S191" s="7"/>
      <c r="T191" s="7"/>
      <c r="U191" s="7"/>
      <c r="V191" s="7"/>
      <c r="W191" s="7"/>
    </row>
    <row r="192" spans="1:23" ht="46.8" x14ac:dyDescent="0.3">
      <c r="A192" s="41" t="s">
        <v>338</v>
      </c>
      <c r="B192" s="43" t="s">
        <v>367</v>
      </c>
      <c r="C192" s="40"/>
      <c r="D192" s="43"/>
      <c r="E192" s="7">
        <f t="shared" si="53"/>
        <v>0</v>
      </c>
      <c r="F192" s="7"/>
      <c r="G192" s="7"/>
      <c r="H192" s="7"/>
      <c r="I192" s="7"/>
      <c r="J192" s="7"/>
      <c r="K192" s="7"/>
      <c r="L192" s="7"/>
      <c r="M192" s="7"/>
      <c r="N192" s="7"/>
      <c r="O192" s="7"/>
      <c r="P192" s="7"/>
      <c r="Q192" s="7"/>
      <c r="R192" s="7"/>
      <c r="S192" s="7"/>
      <c r="T192" s="7"/>
      <c r="U192" s="7"/>
      <c r="V192" s="7"/>
      <c r="W192" s="7"/>
    </row>
    <row r="193" spans="1:23" ht="31.2" x14ac:dyDescent="0.3">
      <c r="A193" s="41" t="s">
        <v>339</v>
      </c>
      <c r="B193" s="43" t="s">
        <v>153</v>
      </c>
      <c r="C193" s="40"/>
      <c r="D193" s="43"/>
      <c r="E193" s="7">
        <f t="shared" si="53"/>
        <v>0</v>
      </c>
      <c r="F193" s="7"/>
      <c r="G193" s="7"/>
      <c r="H193" s="7"/>
      <c r="I193" s="7"/>
      <c r="J193" s="7"/>
      <c r="K193" s="7"/>
      <c r="L193" s="7"/>
      <c r="M193" s="7"/>
      <c r="N193" s="7"/>
      <c r="O193" s="7"/>
      <c r="P193" s="7"/>
      <c r="Q193" s="7"/>
      <c r="R193" s="7"/>
      <c r="S193" s="7"/>
      <c r="T193" s="7"/>
      <c r="U193" s="7"/>
      <c r="V193" s="7"/>
      <c r="W193" s="7"/>
    </row>
    <row r="194" spans="1:23" ht="46.8" x14ac:dyDescent="0.3">
      <c r="A194" s="41" t="s">
        <v>340</v>
      </c>
      <c r="B194" s="43" t="s">
        <v>205</v>
      </c>
      <c r="C194" s="40" t="s">
        <v>385</v>
      </c>
      <c r="D194" s="43" t="s">
        <v>204</v>
      </c>
      <c r="E194" s="7">
        <f t="shared" si="53"/>
        <v>0</v>
      </c>
      <c r="F194" s="7"/>
      <c r="G194" s="7"/>
      <c r="H194" s="7"/>
      <c r="I194" s="7"/>
      <c r="J194" s="7"/>
      <c r="K194" s="7"/>
      <c r="L194" s="7"/>
      <c r="M194" s="7"/>
      <c r="N194" s="7"/>
      <c r="O194" s="7"/>
      <c r="P194" s="7"/>
      <c r="Q194" s="7"/>
      <c r="R194" s="7"/>
      <c r="S194" s="7"/>
      <c r="T194" s="7"/>
      <c r="U194" s="7"/>
      <c r="V194" s="7"/>
      <c r="W194" s="7"/>
    </row>
    <row r="195" spans="1:23" ht="31.2" x14ac:dyDescent="0.3">
      <c r="A195" s="41" t="s">
        <v>341</v>
      </c>
      <c r="B195" s="43" t="s">
        <v>394</v>
      </c>
      <c r="C195" s="40" t="s">
        <v>385</v>
      </c>
      <c r="D195" s="43" t="s">
        <v>204</v>
      </c>
      <c r="E195" s="7">
        <f t="shared" si="53"/>
        <v>0</v>
      </c>
      <c r="F195" s="7"/>
      <c r="G195" s="7"/>
      <c r="H195" s="7"/>
      <c r="I195" s="7"/>
      <c r="J195" s="7"/>
      <c r="K195" s="7"/>
      <c r="L195" s="7"/>
      <c r="M195" s="7"/>
      <c r="N195" s="7"/>
      <c r="O195" s="7"/>
      <c r="P195" s="7"/>
      <c r="Q195" s="7"/>
      <c r="R195" s="7"/>
      <c r="S195" s="7"/>
      <c r="T195" s="7"/>
      <c r="U195" s="7"/>
      <c r="V195" s="7"/>
      <c r="W195" s="7"/>
    </row>
    <row r="196" spans="1:23" s="6" customFormat="1" ht="62.4" x14ac:dyDescent="0.3">
      <c r="A196" s="41" t="s">
        <v>342</v>
      </c>
      <c r="B196" s="43" t="s">
        <v>80</v>
      </c>
      <c r="C196" s="40" t="s">
        <v>385</v>
      </c>
      <c r="D196" s="43" t="s">
        <v>142</v>
      </c>
      <c r="E196" s="7">
        <f t="shared" si="53"/>
        <v>0</v>
      </c>
      <c r="F196" s="7"/>
      <c r="G196" s="7"/>
      <c r="H196" s="7"/>
      <c r="I196" s="7"/>
      <c r="J196" s="7"/>
      <c r="K196" s="7"/>
      <c r="L196" s="7"/>
      <c r="M196" s="7"/>
      <c r="N196" s="7"/>
      <c r="O196" s="7"/>
      <c r="P196" s="7"/>
      <c r="Q196" s="7"/>
      <c r="R196" s="7"/>
      <c r="S196" s="7"/>
      <c r="T196" s="7"/>
      <c r="U196" s="7"/>
      <c r="V196" s="7"/>
      <c r="W196" s="7"/>
    </row>
    <row r="197" spans="1:23" s="6" customFormat="1" ht="62.4" x14ac:dyDescent="0.3">
      <c r="A197" s="41" t="s">
        <v>343</v>
      </c>
      <c r="B197" s="43" t="s">
        <v>249</v>
      </c>
      <c r="C197" s="40" t="s">
        <v>385</v>
      </c>
      <c r="D197" s="43" t="s">
        <v>204</v>
      </c>
      <c r="E197" s="7"/>
      <c r="F197" s="7"/>
      <c r="G197" s="7"/>
      <c r="H197" s="7"/>
      <c r="I197" s="7"/>
      <c r="J197" s="7"/>
      <c r="K197" s="7"/>
      <c r="L197" s="7"/>
      <c r="M197" s="7"/>
      <c r="N197" s="7"/>
      <c r="O197" s="7"/>
      <c r="P197" s="7"/>
      <c r="Q197" s="7"/>
      <c r="R197" s="7"/>
      <c r="S197" s="7"/>
      <c r="T197" s="7"/>
      <c r="U197" s="7"/>
      <c r="V197" s="7"/>
      <c r="W197" s="7"/>
    </row>
    <row r="198" spans="1:23" ht="78" x14ac:dyDescent="0.3">
      <c r="A198" s="41" t="s">
        <v>344</v>
      </c>
      <c r="B198" s="43" t="s">
        <v>70</v>
      </c>
      <c r="C198" s="40" t="s">
        <v>385</v>
      </c>
      <c r="D198" s="43" t="s">
        <v>199</v>
      </c>
      <c r="E198" s="7"/>
      <c r="F198" s="7"/>
      <c r="G198" s="7"/>
      <c r="H198" s="7"/>
      <c r="I198" s="7"/>
      <c r="J198" s="7"/>
      <c r="K198" s="7"/>
      <c r="L198" s="7"/>
      <c r="M198" s="7"/>
      <c r="N198" s="7"/>
      <c r="O198" s="7"/>
      <c r="P198" s="7"/>
      <c r="Q198" s="7"/>
      <c r="R198" s="7"/>
      <c r="S198" s="7"/>
      <c r="T198" s="7"/>
      <c r="U198" s="7"/>
      <c r="V198" s="7"/>
      <c r="W198" s="7"/>
    </row>
    <row r="199" spans="1:23" ht="46.8" x14ac:dyDescent="0.3">
      <c r="A199" s="41" t="s">
        <v>345</v>
      </c>
      <c r="B199" s="43" t="s">
        <v>214</v>
      </c>
      <c r="C199" s="40" t="s">
        <v>385</v>
      </c>
      <c r="D199" s="43" t="s">
        <v>204</v>
      </c>
      <c r="E199" s="7"/>
      <c r="F199" s="7"/>
      <c r="G199" s="7"/>
      <c r="H199" s="7"/>
      <c r="I199" s="7"/>
      <c r="J199" s="7"/>
      <c r="K199" s="7"/>
      <c r="L199" s="7"/>
      <c r="M199" s="7"/>
      <c r="N199" s="7"/>
      <c r="O199" s="7"/>
      <c r="P199" s="7"/>
      <c r="Q199" s="7"/>
      <c r="R199" s="7"/>
      <c r="S199" s="7"/>
      <c r="T199" s="7"/>
      <c r="U199" s="7"/>
      <c r="V199" s="7"/>
      <c r="W199" s="7"/>
    </row>
    <row r="200" spans="1:23" ht="62.4" x14ac:dyDescent="0.3">
      <c r="A200" s="41" t="s">
        <v>346</v>
      </c>
      <c r="B200" s="43" t="s">
        <v>224</v>
      </c>
      <c r="C200" s="40" t="s">
        <v>385</v>
      </c>
      <c r="D200" s="43" t="s">
        <v>204</v>
      </c>
      <c r="E200" s="7">
        <f>G200</f>
        <v>0</v>
      </c>
      <c r="F200" s="7"/>
      <c r="G200" s="7"/>
      <c r="H200" s="7"/>
      <c r="I200" s="7"/>
      <c r="J200" s="7"/>
      <c r="K200" s="7"/>
      <c r="L200" s="7"/>
      <c r="M200" s="7"/>
      <c r="N200" s="7"/>
      <c r="O200" s="7"/>
      <c r="P200" s="7"/>
      <c r="Q200" s="7"/>
      <c r="R200" s="7"/>
      <c r="S200" s="7"/>
      <c r="T200" s="7"/>
      <c r="U200" s="7"/>
      <c r="V200" s="7"/>
      <c r="W200" s="7"/>
    </row>
    <row r="201" spans="1:23" ht="234" x14ac:dyDescent="0.3">
      <c r="A201" s="41" t="s">
        <v>347</v>
      </c>
      <c r="B201" s="43" t="s">
        <v>368</v>
      </c>
      <c r="C201" s="40" t="s">
        <v>385</v>
      </c>
      <c r="D201" s="43" t="s">
        <v>204</v>
      </c>
      <c r="E201" s="7"/>
      <c r="F201" s="7"/>
      <c r="G201" s="7"/>
      <c r="H201" s="7"/>
      <c r="I201" s="7"/>
      <c r="J201" s="7"/>
      <c r="K201" s="7"/>
      <c r="L201" s="7"/>
      <c r="M201" s="7"/>
      <c r="N201" s="7"/>
      <c r="O201" s="7"/>
      <c r="P201" s="7"/>
      <c r="Q201" s="7"/>
      <c r="R201" s="7"/>
      <c r="S201" s="7"/>
      <c r="T201" s="7"/>
      <c r="U201" s="7"/>
      <c r="V201" s="7"/>
      <c r="W201" s="7"/>
    </row>
    <row r="202" spans="1:23" ht="31.2" x14ac:dyDescent="0.3">
      <c r="A202" s="41" t="s">
        <v>348</v>
      </c>
      <c r="B202" s="43" t="s">
        <v>206</v>
      </c>
      <c r="C202" s="40" t="s">
        <v>385</v>
      </c>
      <c r="D202" s="43" t="s">
        <v>204</v>
      </c>
      <c r="E202" s="7"/>
      <c r="F202" s="7"/>
      <c r="G202" s="7"/>
      <c r="H202" s="7"/>
      <c r="I202" s="7"/>
      <c r="J202" s="7"/>
      <c r="K202" s="7"/>
      <c r="L202" s="7"/>
      <c r="M202" s="7"/>
      <c r="N202" s="7"/>
      <c r="O202" s="7"/>
      <c r="P202" s="7"/>
      <c r="Q202" s="7"/>
      <c r="R202" s="7"/>
      <c r="S202" s="7"/>
      <c r="T202" s="7"/>
      <c r="U202" s="7"/>
      <c r="V202" s="7"/>
      <c r="W202" s="7"/>
    </row>
    <row r="203" spans="1:23" ht="62.4" x14ac:dyDescent="0.3">
      <c r="A203" s="41" t="s">
        <v>349</v>
      </c>
      <c r="B203" s="43" t="s">
        <v>95</v>
      </c>
      <c r="C203" s="40" t="s">
        <v>385</v>
      </c>
      <c r="D203" s="43" t="s">
        <v>209</v>
      </c>
      <c r="E203" s="7"/>
      <c r="F203" s="7"/>
      <c r="G203" s="7"/>
      <c r="H203" s="7"/>
      <c r="I203" s="7"/>
      <c r="J203" s="7"/>
      <c r="K203" s="7"/>
      <c r="L203" s="7"/>
      <c r="M203" s="7"/>
      <c r="N203" s="7"/>
      <c r="O203" s="7"/>
      <c r="P203" s="7"/>
      <c r="Q203" s="7"/>
      <c r="R203" s="7"/>
      <c r="S203" s="7"/>
      <c r="T203" s="7"/>
      <c r="U203" s="7"/>
      <c r="V203" s="7"/>
      <c r="W203" s="7"/>
    </row>
    <row r="204" spans="1:23" ht="171.6" x14ac:dyDescent="0.3">
      <c r="A204" s="41" t="s">
        <v>350</v>
      </c>
      <c r="B204" s="43" t="s">
        <v>97</v>
      </c>
      <c r="C204" s="40" t="s">
        <v>385</v>
      </c>
      <c r="D204" s="43" t="s">
        <v>369</v>
      </c>
      <c r="E204" s="7"/>
      <c r="F204" s="7"/>
      <c r="G204" s="7"/>
      <c r="H204" s="7"/>
      <c r="I204" s="7"/>
      <c r="J204" s="7"/>
      <c r="K204" s="7"/>
      <c r="L204" s="7"/>
      <c r="M204" s="7"/>
      <c r="N204" s="7"/>
      <c r="O204" s="7"/>
      <c r="P204" s="7"/>
      <c r="Q204" s="7"/>
      <c r="R204" s="7"/>
      <c r="S204" s="7"/>
      <c r="T204" s="7"/>
      <c r="U204" s="7"/>
      <c r="V204" s="7"/>
      <c r="W204" s="7"/>
    </row>
    <row r="205" spans="1:23" ht="78" x14ac:dyDescent="0.3">
      <c r="A205" s="41" t="s">
        <v>351</v>
      </c>
      <c r="B205" s="43" t="s">
        <v>3</v>
      </c>
      <c r="C205" s="40" t="s">
        <v>385</v>
      </c>
      <c r="D205" s="43" t="s">
        <v>4</v>
      </c>
      <c r="E205" s="7">
        <f>G205+I205+K205</f>
        <v>0</v>
      </c>
      <c r="F205" s="7"/>
      <c r="G205" s="7"/>
      <c r="H205" s="7"/>
      <c r="I205" s="7"/>
      <c r="J205" s="7"/>
      <c r="K205" s="7"/>
      <c r="L205" s="7"/>
      <c r="M205" s="9"/>
      <c r="N205" s="9"/>
      <c r="O205" s="9"/>
      <c r="P205" s="9"/>
      <c r="Q205" s="9"/>
      <c r="R205" s="9"/>
      <c r="S205" s="9"/>
      <c r="T205" s="9"/>
      <c r="U205" s="9"/>
      <c r="V205" s="9"/>
      <c r="W205" s="9"/>
    </row>
    <row r="206" spans="1:23" ht="46.8" x14ac:dyDescent="0.3">
      <c r="A206" s="41" t="s">
        <v>352</v>
      </c>
      <c r="B206" s="43" t="s">
        <v>370</v>
      </c>
      <c r="C206" s="40" t="s">
        <v>385</v>
      </c>
      <c r="D206" s="43" t="s">
        <v>4</v>
      </c>
      <c r="E206" s="7"/>
      <c r="F206" s="7"/>
      <c r="G206" s="7"/>
      <c r="H206" s="7"/>
      <c r="I206" s="7"/>
      <c r="J206" s="7"/>
      <c r="K206" s="7"/>
      <c r="L206" s="7"/>
      <c r="M206" s="9"/>
      <c r="N206" s="9"/>
      <c r="O206" s="9"/>
      <c r="P206" s="9"/>
      <c r="Q206" s="9"/>
      <c r="R206" s="9"/>
      <c r="S206" s="9"/>
      <c r="T206" s="9"/>
      <c r="U206" s="9"/>
      <c r="V206" s="9"/>
      <c r="W206" s="9"/>
    </row>
    <row r="207" spans="1:23" ht="124.8" x14ac:dyDescent="0.3">
      <c r="A207" s="41" t="s">
        <v>422</v>
      </c>
      <c r="B207" s="43" t="s">
        <v>423</v>
      </c>
      <c r="C207" s="40"/>
      <c r="D207" s="43"/>
      <c r="E207" s="7"/>
      <c r="F207" s="7"/>
      <c r="G207" s="7"/>
      <c r="H207" s="7"/>
      <c r="I207" s="7"/>
      <c r="J207" s="7"/>
      <c r="K207" s="7"/>
      <c r="L207" s="7"/>
      <c r="M207" s="9"/>
      <c r="N207" s="9"/>
      <c r="O207" s="9"/>
      <c r="P207" s="9"/>
      <c r="Q207" s="9"/>
      <c r="R207" s="9"/>
      <c r="S207" s="9"/>
      <c r="T207" s="9"/>
      <c r="U207" s="9"/>
      <c r="V207" s="9"/>
      <c r="W207" s="9"/>
    </row>
    <row r="208" spans="1:23" x14ac:dyDescent="0.3">
      <c r="A208" s="89" t="s">
        <v>122</v>
      </c>
      <c r="B208" s="89"/>
      <c r="C208" s="37"/>
      <c r="D208" s="37"/>
      <c r="E208" s="8">
        <f>G208+I208+K208+F208</f>
        <v>1259.5999999999999</v>
      </c>
      <c r="F208" s="8">
        <f>F184+F185+F186+F187+F189+F205+F206+F200</f>
        <v>314.89999999999998</v>
      </c>
      <c r="G208" s="8">
        <f>G184+G185+G186+G187+G189+G205+G206+G200</f>
        <v>314.89999999999998</v>
      </c>
      <c r="H208" s="8">
        <f t="shared" ref="H208:W208" si="55">H184+H185+H186+H187+H189+H205+H206+H200</f>
        <v>314.89999999999998</v>
      </c>
      <c r="I208" s="8">
        <f t="shared" si="55"/>
        <v>314.89999999999998</v>
      </c>
      <c r="J208" s="8">
        <f t="shared" si="55"/>
        <v>314.89999999999998</v>
      </c>
      <c r="K208" s="8">
        <f t="shared" si="55"/>
        <v>314.89999999999998</v>
      </c>
      <c r="L208" s="8">
        <f t="shared" si="55"/>
        <v>314.89999999999998</v>
      </c>
      <c r="M208" s="8">
        <f t="shared" si="55"/>
        <v>0</v>
      </c>
      <c r="N208" s="8"/>
      <c r="O208" s="8">
        <f t="shared" si="55"/>
        <v>0</v>
      </c>
      <c r="P208" s="8">
        <f t="shared" si="55"/>
        <v>0</v>
      </c>
      <c r="Q208" s="8">
        <f t="shared" si="55"/>
        <v>0</v>
      </c>
      <c r="R208" s="8">
        <f t="shared" si="55"/>
        <v>0</v>
      </c>
      <c r="S208" s="8"/>
      <c r="T208" s="8">
        <f t="shared" si="55"/>
        <v>0</v>
      </c>
      <c r="U208" s="8">
        <f t="shared" si="55"/>
        <v>0</v>
      </c>
      <c r="V208" s="8">
        <f t="shared" si="55"/>
        <v>0</v>
      </c>
      <c r="W208" s="8">
        <f t="shared" si="55"/>
        <v>0</v>
      </c>
    </row>
    <row r="209" spans="1:23" x14ac:dyDescent="0.3">
      <c r="A209" s="73" t="s">
        <v>110</v>
      </c>
      <c r="B209" s="73"/>
      <c r="C209" s="73"/>
      <c r="D209" s="73"/>
      <c r="E209" s="9"/>
      <c r="F209" s="9"/>
      <c r="G209" s="9"/>
      <c r="H209" s="9"/>
      <c r="I209" s="9"/>
      <c r="J209" s="9"/>
      <c r="K209" s="9"/>
      <c r="L209" s="9"/>
      <c r="M209" s="9"/>
      <c r="N209" s="9"/>
      <c r="O209" s="9"/>
      <c r="P209" s="9"/>
      <c r="Q209" s="9"/>
      <c r="R209" s="9"/>
      <c r="S209" s="9"/>
      <c r="T209" s="9"/>
      <c r="U209" s="9"/>
      <c r="V209" s="9"/>
      <c r="W209" s="9"/>
    </row>
    <row r="210" spans="1:23" ht="78" x14ac:dyDescent="0.3">
      <c r="A210" s="41" t="s">
        <v>299</v>
      </c>
      <c r="B210" s="43" t="s">
        <v>111</v>
      </c>
      <c r="C210" s="40" t="s">
        <v>385</v>
      </c>
      <c r="D210" s="43" t="s">
        <v>204</v>
      </c>
      <c r="E210" s="7">
        <f>G210+I210+K210+F210</f>
        <v>716</v>
      </c>
      <c r="F210" s="7">
        <v>179</v>
      </c>
      <c r="G210" s="7">
        <v>179</v>
      </c>
      <c r="H210" s="7">
        <v>179</v>
      </c>
      <c r="I210" s="7">
        <v>179</v>
      </c>
      <c r="J210" s="7">
        <v>179</v>
      </c>
      <c r="K210" s="7">
        <v>179</v>
      </c>
      <c r="L210" s="7">
        <v>179</v>
      </c>
      <c r="M210" s="7"/>
      <c r="N210" s="7"/>
      <c r="O210" s="7"/>
      <c r="P210" s="7"/>
      <c r="Q210" s="7"/>
      <c r="R210" s="7"/>
      <c r="S210" s="7"/>
      <c r="T210" s="7"/>
      <c r="U210" s="7"/>
      <c r="V210" s="7"/>
      <c r="W210" s="7"/>
    </row>
    <row r="211" spans="1:23" ht="78" x14ac:dyDescent="0.3">
      <c r="A211" s="41" t="s">
        <v>300</v>
      </c>
      <c r="B211" s="43" t="s">
        <v>193</v>
      </c>
      <c r="C211" s="40" t="s">
        <v>385</v>
      </c>
      <c r="D211" s="43" t="s">
        <v>190</v>
      </c>
      <c r="E211" s="7">
        <f>G211+I211+K211+F211</f>
        <v>1929.5</v>
      </c>
      <c r="F211" s="7">
        <v>429.5</v>
      </c>
      <c r="G211" s="7">
        <v>500</v>
      </c>
      <c r="H211" s="7">
        <v>500</v>
      </c>
      <c r="I211" s="7">
        <v>500</v>
      </c>
      <c r="J211" s="7">
        <v>500</v>
      </c>
      <c r="K211" s="7">
        <v>500</v>
      </c>
      <c r="L211" s="7">
        <v>500</v>
      </c>
      <c r="M211" s="7"/>
      <c r="N211" s="7"/>
      <c r="O211" s="7"/>
      <c r="P211" s="7"/>
      <c r="Q211" s="7"/>
      <c r="R211" s="7"/>
      <c r="S211" s="7"/>
      <c r="T211" s="7"/>
      <c r="U211" s="7"/>
      <c r="V211" s="7"/>
      <c r="W211" s="7"/>
    </row>
    <row r="212" spans="1:23" ht="62.4" x14ac:dyDescent="0.3">
      <c r="A212" s="41" t="s">
        <v>301</v>
      </c>
      <c r="B212" s="43" t="s">
        <v>90</v>
      </c>
      <c r="C212" s="40" t="s">
        <v>385</v>
      </c>
      <c r="D212" s="43" t="s">
        <v>204</v>
      </c>
      <c r="E212" s="7">
        <f>G212+I212+K212</f>
        <v>0</v>
      </c>
      <c r="F212" s="7"/>
      <c r="G212" s="7"/>
      <c r="H212" s="7"/>
      <c r="I212" s="7"/>
      <c r="J212" s="7"/>
      <c r="K212" s="7"/>
      <c r="L212" s="7"/>
      <c r="M212" s="7"/>
      <c r="N212" s="7"/>
      <c r="O212" s="7"/>
      <c r="P212" s="7"/>
      <c r="Q212" s="7"/>
      <c r="R212" s="7"/>
      <c r="S212" s="7"/>
      <c r="T212" s="7"/>
      <c r="U212" s="7"/>
      <c r="V212" s="7"/>
      <c r="W212" s="7"/>
    </row>
    <row r="213" spans="1:23" ht="46.8" x14ac:dyDescent="0.3">
      <c r="A213" s="41" t="s">
        <v>395</v>
      </c>
      <c r="B213" s="43" t="s">
        <v>424</v>
      </c>
      <c r="C213" s="40" t="s">
        <v>385</v>
      </c>
      <c r="D213" s="43"/>
      <c r="E213" s="7">
        <f>G213+I213+K213</f>
        <v>45</v>
      </c>
      <c r="F213" s="7"/>
      <c r="G213" s="7">
        <v>15</v>
      </c>
      <c r="H213" s="7">
        <v>15</v>
      </c>
      <c r="I213" s="7">
        <v>15</v>
      </c>
      <c r="J213" s="7">
        <v>15</v>
      </c>
      <c r="K213" s="7">
        <v>15</v>
      </c>
      <c r="L213" s="7">
        <v>15</v>
      </c>
      <c r="M213" s="7"/>
      <c r="N213" s="7"/>
      <c r="O213" s="7"/>
      <c r="P213" s="7"/>
      <c r="Q213" s="7"/>
      <c r="R213" s="7"/>
      <c r="S213" s="7"/>
      <c r="T213" s="7"/>
      <c r="U213" s="7"/>
      <c r="V213" s="7"/>
      <c r="W213" s="7"/>
    </row>
    <row r="214" spans="1:23" x14ac:dyDescent="0.3">
      <c r="A214" s="73" t="s">
        <v>119</v>
      </c>
      <c r="B214" s="73"/>
      <c r="C214" s="37"/>
      <c r="D214" s="36"/>
      <c r="E214" s="8">
        <f>SUM(E210:E213)</f>
        <v>2690.5</v>
      </c>
      <c r="F214" s="8">
        <f>SUM(F210:F213)</f>
        <v>608.5</v>
      </c>
      <c r="G214" s="8">
        <f>SUM(G210:G213)</f>
        <v>694</v>
      </c>
      <c r="H214" s="8">
        <f t="shared" ref="H214:L214" si="56">SUM(H210:H213)</f>
        <v>694</v>
      </c>
      <c r="I214" s="8">
        <f t="shared" si="56"/>
        <v>694</v>
      </c>
      <c r="J214" s="8">
        <f t="shared" si="56"/>
        <v>694</v>
      </c>
      <c r="K214" s="8">
        <f t="shared" si="56"/>
        <v>694</v>
      </c>
      <c r="L214" s="8">
        <f t="shared" si="56"/>
        <v>694</v>
      </c>
      <c r="M214" s="8"/>
      <c r="N214" s="8"/>
      <c r="O214" s="8"/>
      <c r="P214" s="8"/>
      <c r="Q214" s="8"/>
      <c r="R214" s="8"/>
      <c r="S214" s="8"/>
      <c r="T214" s="8"/>
      <c r="U214" s="8"/>
      <c r="V214" s="8"/>
      <c r="W214" s="8"/>
    </row>
    <row r="215" spans="1:23" x14ac:dyDescent="0.3">
      <c r="A215" s="73" t="s">
        <v>396</v>
      </c>
      <c r="B215" s="73"/>
      <c r="C215" s="73"/>
      <c r="D215" s="73"/>
      <c r="E215" s="73"/>
      <c r="F215" s="73"/>
      <c r="G215" s="73"/>
      <c r="H215" s="73"/>
      <c r="I215" s="73"/>
      <c r="J215" s="73"/>
      <c r="K215" s="73"/>
      <c r="L215" s="73"/>
      <c r="M215" s="73"/>
      <c r="N215" s="36"/>
      <c r="O215" s="14"/>
      <c r="P215" s="43"/>
      <c r="Q215" s="43"/>
      <c r="R215" s="43"/>
      <c r="S215" s="43"/>
      <c r="T215" s="43"/>
      <c r="U215" s="43"/>
      <c r="V215" s="43"/>
      <c r="W215" s="43"/>
    </row>
    <row r="216" spans="1:23" ht="46.8" x14ac:dyDescent="0.3">
      <c r="A216" s="41" t="s">
        <v>302</v>
      </c>
      <c r="B216" s="43" t="s">
        <v>113</v>
      </c>
      <c r="C216" s="40" t="s">
        <v>385</v>
      </c>
      <c r="D216" s="43" t="s">
        <v>186</v>
      </c>
      <c r="E216" s="7">
        <f>G216+I216+K216</f>
        <v>2599.3999999999996</v>
      </c>
      <c r="F216" s="7"/>
      <c r="G216" s="7">
        <v>519.88</v>
      </c>
      <c r="H216" s="7">
        <v>519.88</v>
      </c>
      <c r="I216" s="7">
        <v>1039.76</v>
      </c>
      <c r="J216" s="7">
        <v>1039.76</v>
      </c>
      <c r="K216" s="7">
        <v>1039.76</v>
      </c>
      <c r="L216" s="7">
        <v>1039.76</v>
      </c>
      <c r="M216" s="7"/>
      <c r="N216" s="7"/>
      <c r="O216" s="7"/>
      <c r="P216" s="7"/>
      <c r="Q216" s="7"/>
      <c r="R216" s="7"/>
      <c r="S216" s="7"/>
      <c r="T216" s="7"/>
      <c r="U216" s="7"/>
      <c r="V216" s="7"/>
      <c r="W216" s="7"/>
    </row>
    <row r="217" spans="1:23" ht="78" x14ac:dyDescent="0.3">
      <c r="A217" s="41" t="s">
        <v>303</v>
      </c>
      <c r="B217" s="43" t="s">
        <v>94</v>
      </c>
      <c r="C217" s="40" t="s">
        <v>385</v>
      </c>
      <c r="D217" s="43" t="s">
        <v>198</v>
      </c>
      <c r="E217" s="7">
        <f>G217+I217+K217</f>
        <v>0</v>
      </c>
      <c r="F217" s="7"/>
      <c r="G217" s="7"/>
      <c r="H217" s="7"/>
      <c r="I217" s="7"/>
      <c r="J217" s="7"/>
      <c r="K217" s="7"/>
      <c r="L217" s="7"/>
      <c r="M217" s="7"/>
      <c r="N217" s="7"/>
      <c r="O217" s="7"/>
      <c r="P217" s="7"/>
      <c r="Q217" s="7"/>
      <c r="R217" s="7"/>
      <c r="S217" s="7"/>
      <c r="T217" s="7"/>
      <c r="U217" s="7"/>
      <c r="V217" s="7"/>
      <c r="W217" s="7"/>
    </row>
    <row r="218" spans="1:23" ht="46.8" x14ac:dyDescent="0.3">
      <c r="A218" s="41" t="s">
        <v>353</v>
      </c>
      <c r="B218" s="43" t="s">
        <v>217</v>
      </c>
      <c r="C218" s="40" t="s">
        <v>385</v>
      </c>
      <c r="D218" s="43" t="s">
        <v>198</v>
      </c>
      <c r="E218" s="7">
        <f>G218+I218+K218+F218</f>
        <v>1817.7</v>
      </c>
      <c r="F218" s="7">
        <v>1817.7</v>
      </c>
      <c r="G218" s="7"/>
      <c r="H218" s="7"/>
      <c r="I218" s="7"/>
      <c r="J218" s="7"/>
      <c r="K218" s="7"/>
      <c r="L218" s="7"/>
      <c r="M218" s="7"/>
      <c r="N218" s="7"/>
      <c r="O218" s="7"/>
      <c r="P218" s="7"/>
      <c r="Q218" s="7"/>
      <c r="R218" s="7"/>
      <c r="S218" s="7"/>
      <c r="T218" s="7"/>
      <c r="U218" s="7"/>
      <c r="V218" s="7"/>
      <c r="W218" s="7"/>
    </row>
    <row r="219" spans="1:23" ht="405.6" x14ac:dyDescent="0.3">
      <c r="A219" s="41" t="s">
        <v>397</v>
      </c>
      <c r="B219" s="43" t="s">
        <v>68</v>
      </c>
      <c r="C219" s="37" t="s">
        <v>385</v>
      </c>
      <c r="D219" s="43" t="s">
        <v>124</v>
      </c>
      <c r="E219" s="7"/>
      <c r="F219" s="7"/>
      <c r="G219" s="7"/>
      <c r="H219" s="7"/>
      <c r="I219" s="7"/>
      <c r="J219" s="7"/>
      <c r="K219" s="7"/>
      <c r="L219" s="7"/>
      <c r="M219" s="7"/>
      <c r="N219" s="7"/>
      <c r="O219" s="7"/>
      <c r="P219" s="7"/>
      <c r="Q219" s="7"/>
      <c r="R219" s="7"/>
      <c r="S219" s="7"/>
      <c r="T219" s="7"/>
      <c r="U219" s="7"/>
      <c r="V219" s="7"/>
      <c r="W219" s="7"/>
    </row>
    <row r="220" spans="1:23" ht="62.4" x14ac:dyDescent="0.3">
      <c r="A220" s="41" t="s">
        <v>398</v>
      </c>
      <c r="B220" s="43" t="s">
        <v>69</v>
      </c>
      <c r="C220" s="40" t="s">
        <v>385</v>
      </c>
      <c r="D220" s="43" t="s">
        <v>198</v>
      </c>
      <c r="E220" s="7">
        <f>G220+I220+K220</f>
        <v>0</v>
      </c>
      <c r="F220" s="7"/>
      <c r="G220" s="7"/>
      <c r="H220" s="7"/>
      <c r="I220" s="7"/>
      <c r="J220" s="7"/>
      <c r="K220" s="7"/>
      <c r="L220" s="7"/>
      <c r="M220" s="7"/>
      <c r="N220" s="7"/>
      <c r="O220" s="7"/>
      <c r="P220" s="7"/>
      <c r="Q220" s="7"/>
      <c r="R220" s="7"/>
      <c r="S220" s="7"/>
      <c r="T220" s="7"/>
      <c r="U220" s="7"/>
      <c r="V220" s="7"/>
      <c r="W220" s="7"/>
    </row>
    <row r="221" spans="1:23" x14ac:dyDescent="0.3">
      <c r="A221" s="73" t="s">
        <v>406</v>
      </c>
      <c r="B221" s="73"/>
      <c r="C221" s="37"/>
      <c r="D221" s="36"/>
      <c r="E221" s="8">
        <f t="shared" ref="E221:W221" si="57">SUM(E216:E220)</f>
        <v>4417.0999999999995</v>
      </c>
      <c r="F221" s="8">
        <f t="shared" si="57"/>
        <v>1817.7</v>
      </c>
      <c r="G221" s="8">
        <f t="shared" si="57"/>
        <v>519.88</v>
      </c>
      <c r="H221" s="8">
        <f t="shared" si="57"/>
        <v>519.88</v>
      </c>
      <c r="I221" s="8">
        <f t="shared" si="57"/>
        <v>1039.76</v>
      </c>
      <c r="J221" s="8">
        <f t="shared" si="57"/>
        <v>1039.76</v>
      </c>
      <c r="K221" s="8">
        <f t="shared" si="57"/>
        <v>1039.76</v>
      </c>
      <c r="L221" s="8">
        <f t="shared" si="57"/>
        <v>1039.76</v>
      </c>
      <c r="M221" s="8">
        <f t="shared" si="57"/>
        <v>0</v>
      </c>
      <c r="N221" s="8"/>
      <c r="O221" s="8">
        <f t="shared" si="57"/>
        <v>0</v>
      </c>
      <c r="P221" s="8">
        <f t="shared" si="57"/>
        <v>0</v>
      </c>
      <c r="Q221" s="8">
        <f t="shared" si="57"/>
        <v>0</v>
      </c>
      <c r="R221" s="8"/>
      <c r="S221" s="8"/>
      <c r="T221" s="8"/>
      <c r="U221" s="8"/>
      <c r="V221" s="8"/>
      <c r="W221" s="8">
        <f t="shared" si="57"/>
        <v>0</v>
      </c>
    </row>
    <row r="222" spans="1:23" x14ac:dyDescent="0.3">
      <c r="A222" s="73" t="s">
        <v>399</v>
      </c>
      <c r="B222" s="73"/>
      <c r="C222" s="73"/>
      <c r="D222" s="73"/>
      <c r="E222" s="73"/>
      <c r="F222" s="73"/>
      <c r="G222" s="73"/>
      <c r="H222" s="73"/>
      <c r="I222" s="73"/>
      <c r="J222" s="73"/>
      <c r="K222" s="73"/>
      <c r="L222" s="73"/>
      <c r="M222" s="73"/>
      <c r="N222" s="73"/>
      <c r="O222" s="73"/>
      <c r="P222" s="73"/>
      <c r="Q222" s="73"/>
      <c r="R222" s="73"/>
      <c r="S222" s="73"/>
      <c r="T222" s="73"/>
      <c r="U222" s="73"/>
      <c r="V222" s="73"/>
      <c r="W222" s="73"/>
    </row>
    <row r="223" spans="1:23" ht="62.4" x14ac:dyDescent="0.3">
      <c r="A223" s="41" t="s">
        <v>305</v>
      </c>
      <c r="B223" s="43" t="s">
        <v>152</v>
      </c>
      <c r="C223" s="40" t="s">
        <v>385</v>
      </c>
      <c r="D223" s="43" t="s">
        <v>204</v>
      </c>
      <c r="E223" s="7">
        <f t="shared" ref="E223:E228" si="58">G223+I223+K223</f>
        <v>0</v>
      </c>
      <c r="F223" s="7"/>
      <c r="G223" s="7">
        <f t="shared" ref="G223:L223" si="59">G224+G225+G226</f>
        <v>0</v>
      </c>
      <c r="H223" s="7">
        <f t="shared" si="59"/>
        <v>0</v>
      </c>
      <c r="I223" s="7">
        <f t="shared" si="59"/>
        <v>0</v>
      </c>
      <c r="J223" s="7">
        <f t="shared" si="59"/>
        <v>0</v>
      </c>
      <c r="K223" s="7">
        <f t="shared" si="59"/>
        <v>0</v>
      </c>
      <c r="L223" s="7">
        <f t="shared" si="59"/>
        <v>0</v>
      </c>
      <c r="M223" s="7"/>
      <c r="N223" s="7"/>
      <c r="O223" s="7"/>
      <c r="P223" s="7"/>
      <c r="Q223" s="7"/>
      <c r="R223" s="7"/>
      <c r="S223" s="7"/>
      <c r="T223" s="7"/>
      <c r="U223" s="7"/>
      <c r="V223" s="7"/>
      <c r="W223" s="7"/>
    </row>
    <row r="224" spans="1:23" ht="31.2" x14ac:dyDescent="0.3">
      <c r="A224" s="41"/>
      <c r="B224" s="43" t="s">
        <v>366</v>
      </c>
      <c r="C224" s="40" t="s">
        <v>385</v>
      </c>
      <c r="D224" s="43"/>
      <c r="E224" s="7">
        <f t="shared" si="58"/>
        <v>0</v>
      </c>
      <c r="F224" s="7"/>
      <c r="G224" s="7"/>
      <c r="H224" s="7"/>
      <c r="I224" s="7"/>
      <c r="J224" s="7"/>
      <c r="K224" s="7"/>
      <c r="L224" s="7"/>
      <c r="M224" s="7"/>
      <c r="N224" s="7"/>
      <c r="O224" s="7"/>
      <c r="P224" s="7"/>
      <c r="Q224" s="7"/>
      <c r="R224" s="7"/>
      <c r="S224" s="7"/>
      <c r="T224" s="7"/>
      <c r="U224" s="7"/>
      <c r="V224" s="7"/>
      <c r="W224" s="7"/>
    </row>
    <row r="225" spans="1:30" ht="46.8" x14ac:dyDescent="0.3">
      <c r="A225" s="41"/>
      <c r="B225" s="43" t="s">
        <v>372</v>
      </c>
      <c r="C225" s="40" t="s">
        <v>385</v>
      </c>
      <c r="D225" s="43"/>
      <c r="E225" s="7">
        <f t="shared" si="58"/>
        <v>0</v>
      </c>
      <c r="F225" s="7"/>
      <c r="G225" s="7">
        <v>0</v>
      </c>
      <c r="H225" s="7"/>
      <c r="I225" s="7"/>
      <c r="J225" s="7"/>
      <c r="K225" s="7"/>
      <c r="L225" s="7"/>
      <c r="M225" s="7"/>
      <c r="N225" s="7"/>
      <c r="O225" s="7"/>
      <c r="P225" s="7"/>
      <c r="Q225" s="7"/>
      <c r="R225" s="7"/>
      <c r="S225" s="7"/>
      <c r="T225" s="7"/>
      <c r="U225" s="7"/>
      <c r="V225" s="7"/>
      <c r="W225" s="7"/>
    </row>
    <row r="226" spans="1:30" ht="31.2" x14ac:dyDescent="0.3">
      <c r="A226" s="41"/>
      <c r="B226" s="43" t="s">
        <v>153</v>
      </c>
      <c r="C226" s="40" t="s">
        <v>385</v>
      </c>
      <c r="D226" s="43"/>
      <c r="E226" s="7">
        <f t="shared" si="58"/>
        <v>0</v>
      </c>
      <c r="F226" s="7"/>
      <c r="G226" s="7"/>
      <c r="H226" s="7"/>
      <c r="I226" s="7"/>
      <c r="J226" s="7"/>
      <c r="K226" s="7"/>
      <c r="L226" s="7"/>
      <c r="M226" s="7"/>
      <c r="N226" s="7"/>
      <c r="O226" s="7"/>
      <c r="P226" s="7"/>
      <c r="Q226" s="7"/>
      <c r="R226" s="7"/>
      <c r="S226" s="7"/>
      <c r="T226" s="7"/>
      <c r="U226" s="7"/>
      <c r="V226" s="7"/>
      <c r="W226" s="7"/>
    </row>
    <row r="227" spans="1:30" ht="46.8" x14ac:dyDescent="0.3">
      <c r="A227" s="41" t="s">
        <v>306</v>
      </c>
      <c r="B227" s="43" t="s">
        <v>205</v>
      </c>
      <c r="C227" s="40" t="s">
        <v>385</v>
      </c>
      <c r="D227" s="43" t="s">
        <v>204</v>
      </c>
      <c r="E227" s="7">
        <f t="shared" si="58"/>
        <v>0</v>
      </c>
      <c r="F227" s="7"/>
      <c r="G227" s="7"/>
      <c r="H227" s="7"/>
      <c r="I227" s="7"/>
      <c r="J227" s="7"/>
      <c r="K227" s="7"/>
      <c r="L227" s="7"/>
      <c r="M227" s="7"/>
      <c r="N227" s="7"/>
      <c r="O227" s="7"/>
      <c r="P227" s="7"/>
      <c r="Q227" s="7"/>
      <c r="R227" s="7"/>
      <c r="S227" s="7"/>
      <c r="T227" s="7"/>
      <c r="U227" s="7"/>
      <c r="V227" s="7"/>
      <c r="W227" s="7"/>
    </row>
    <row r="228" spans="1:30" ht="46.8" x14ac:dyDescent="0.3">
      <c r="A228" s="41" t="s">
        <v>354</v>
      </c>
      <c r="B228" s="43" t="s">
        <v>207</v>
      </c>
      <c r="C228" s="40" t="s">
        <v>385</v>
      </c>
      <c r="D228" s="43" t="s">
        <v>208</v>
      </c>
      <c r="E228" s="7">
        <f t="shared" si="58"/>
        <v>0</v>
      </c>
      <c r="F228" s="7"/>
      <c r="G228" s="7"/>
      <c r="H228" s="7">
        <v>0</v>
      </c>
      <c r="I228" s="7"/>
      <c r="J228" s="7">
        <v>0</v>
      </c>
      <c r="K228" s="7"/>
      <c r="L228" s="7">
        <v>0</v>
      </c>
      <c r="M228" s="7"/>
      <c r="N228" s="7"/>
      <c r="O228" s="7"/>
      <c r="P228" s="7"/>
      <c r="Q228" s="7"/>
      <c r="R228" s="7"/>
      <c r="S228" s="7"/>
      <c r="T228" s="7"/>
      <c r="U228" s="7"/>
      <c r="V228" s="7"/>
      <c r="W228" s="7"/>
    </row>
    <row r="229" spans="1:30" ht="78" x14ac:dyDescent="0.3">
      <c r="A229" s="41" t="s">
        <v>355</v>
      </c>
      <c r="B229" s="43" t="s">
        <v>70</v>
      </c>
      <c r="C229" s="40" t="s">
        <v>385</v>
      </c>
      <c r="D229" s="43" t="s">
        <v>199</v>
      </c>
      <c r="E229" s="7"/>
      <c r="F229" s="7"/>
      <c r="G229" s="7"/>
      <c r="H229" s="7"/>
      <c r="I229" s="7"/>
      <c r="J229" s="7"/>
      <c r="K229" s="7"/>
      <c r="L229" s="7"/>
      <c r="M229" s="7"/>
      <c r="N229" s="7"/>
      <c r="O229" s="7"/>
      <c r="P229" s="7"/>
      <c r="Q229" s="7"/>
      <c r="R229" s="7"/>
      <c r="S229" s="7"/>
      <c r="T229" s="7"/>
      <c r="U229" s="7"/>
      <c r="V229" s="7"/>
      <c r="W229" s="7"/>
    </row>
    <row r="230" spans="1:30" ht="46.8" x14ac:dyDescent="0.3">
      <c r="A230" s="41" t="s">
        <v>356</v>
      </c>
      <c r="B230" s="43" t="s">
        <v>214</v>
      </c>
      <c r="C230" s="40" t="s">
        <v>385</v>
      </c>
      <c r="D230" s="43" t="s">
        <v>204</v>
      </c>
      <c r="E230" s="7"/>
      <c r="F230" s="7"/>
      <c r="G230" s="7"/>
      <c r="H230" s="7"/>
      <c r="I230" s="7"/>
      <c r="J230" s="7"/>
      <c r="K230" s="7"/>
      <c r="L230" s="7"/>
      <c r="M230" s="7"/>
      <c r="N230" s="7"/>
      <c r="O230" s="7"/>
      <c r="P230" s="7"/>
      <c r="Q230" s="7"/>
      <c r="R230" s="7"/>
      <c r="S230" s="7"/>
      <c r="T230" s="7"/>
      <c r="U230" s="7"/>
      <c r="V230" s="7"/>
      <c r="W230" s="7"/>
    </row>
    <row r="231" spans="1:30" ht="62.4" x14ac:dyDescent="0.3">
      <c r="A231" s="41" t="s">
        <v>400</v>
      </c>
      <c r="B231" s="43" t="s">
        <v>224</v>
      </c>
      <c r="C231" s="40" t="s">
        <v>385</v>
      </c>
      <c r="D231" s="43" t="s">
        <v>204</v>
      </c>
      <c r="E231" s="7">
        <f>F231</f>
        <v>4000</v>
      </c>
      <c r="F231" s="7">
        <v>4000</v>
      </c>
      <c r="G231" s="7"/>
      <c r="H231" s="7"/>
      <c r="I231" s="7"/>
      <c r="J231" s="7"/>
      <c r="K231" s="7"/>
      <c r="L231" s="7"/>
      <c r="M231" s="7"/>
      <c r="N231" s="7"/>
      <c r="O231" s="7"/>
      <c r="P231" s="7"/>
      <c r="Q231" s="7"/>
      <c r="R231" s="7"/>
      <c r="S231" s="7"/>
      <c r="T231" s="7"/>
      <c r="U231" s="7"/>
      <c r="V231" s="7"/>
      <c r="W231" s="7"/>
    </row>
    <row r="232" spans="1:30" ht="234" x14ac:dyDescent="0.3">
      <c r="A232" s="41" t="s">
        <v>401</v>
      </c>
      <c r="B232" s="43" t="s">
        <v>368</v>
      </c>
      <c r="C232" s="40" t="s">
        <v>385</v>
      </c>
      <c r="D232" s="43" t="s">
        <v>204</v>
      </c>
      <c r="E232" s="7"/>
      <c r="F232" s="7"/>
      <c r="G232" s="7"/>
      <c r="H232" s="7"/>
      <c r="I232" s="7"/>
      <c r="J232" s="7"/>
      <c r="K232" s="7"/>
      <c r="L232" s="7"/>
      <c r="M232" s="7"/>
      <c r="N232" s="7"/>
      <c r="O232" s="7"/>
      <c r="P232" s="7"/>
      <c r="Q232" s="7"/>
      <c r="R232" s="7"/>
      <c r="S232" s="7"/>
      <c r="T232" s="7"/>
      <c r="U232" s="7"/>
      <c r="V232" s="7"/>
      <c r="W232" s="7"/>
    </row>
    <row r="233" spans="1:30" ht="31.2" x14ac:dyDescent="0.3">
      <c r="A233" s="41" t="s">
        <v>402</v>
      </c>
      <c r="B233" s="43" t="s">
        <v>206</v>
      </c>
      <c r="C233" s="40" t="s">
        <v>385</v>
      </c>
      <c r="D233" s="43" t="s">
        <v>204</v>
      </c>
      <c r="E233" s="7"/>
      <c r="F233" s="7"/>
      <c r="G233" s="7"/>
      <c r="H233" s="7"/>
      <c r="I233" s="7"/>
      <c r="J233" s="7"/>
      <c r="K233" s="7"/>
      <c r="L233" s="7"/>
      <c r="M233" s="7"/>
      <c r="N233" s="7"/>
      <c r="O233" s="7"/>
      <c r="P233" s="7"/>
      <c r="Q233" s="7"/>
      <c r="R233" s="7"/>
      <c r="S233" s="7"/>
      <c r="T233" s="7"/>
      <c r="U233" s="7"/>
      <c r="V233" s="7"/>
      <c r="W233" s="7"/>
    </row>
    <row r="234" spans="1:30" ht="62.4" x14ac:dyDescent="0.3">
      <c r="A234" s="41" t="s">
        <v>403</v>
      </c>
      <c r="B234" s="43" t="s">
        <v>95</v>
      </c>
      <c r="C234" s="40" t="s">
        <v>385</v>
      </c>
      <c r="D234" s="43" t="s">
        <v>209</v>
      </c>
      <c r="E234" s="7"/>
      <c r="F234" s="7"/>
      <c r="G234" s="7"/>
      <c r="H234" s="7"/>
      <c r="I234" s="7"/>
      <c r="J234" s="7"/>
      <c r="K234" s="7"/>
      <c r="L234" s="7"/>
      <c r="M234" s="7"/>
      <c r="N234" s="7"/>
      <c r="O234" s="7"/>
      <c r="P234" s="7"/>
      <c r="Q234" s="7"/>
      <c r="R234" s="7"/>
      <c r="S234" s="7"/>
      <c r="T234" s="7"/>
      <c r="U234" s="7"/>
      <c r="V234" s="7"/>
      <c r="W234" s="7"/>
    </row>
    <row r="235" spans="1:30" ht="171.6" x14ac:dyDescent="0.3">
      <c r="A235" s="41" t="s">
        <v>404</v>
      </c>
      <c r="B235" s="43" t="s">
        <v>97</v>
      </c>
      <c r="C235" s="40" t="s">
        <v>385</v>
      </c>
      <c r="D235" s="43" t="s">
        <v>369</v>
      </c>
      <c r="E235" s="7"/>
      <c r="F235" s="7"/>
      <c r="G235" s="7"/>
      <c r="H235" s="7"/>
      <c r="I235" s="7"/>
      <c r="J235" s="7"/>
      <c r="K235" s="7"/>
      <c r="L235" s="7"/>
      <c r="M235" s="7"/>
      <c r="N235" s="7"/>
      <c r="O235" s="7"/>
      <c r="P235" s="7"/>
      <c r="Q235" s="7"/>
      <c r="R235" s="7"/>
      <c r="S235" s="7"/>
      <c r="T235" s="7"/>
      <c r="U235" s="7"/>
      <c r="V235" s="7"/>
      <c r="W235" s="7"/>
    </row>
    <row r="236" spans="1:30" ht="62.4" x14ac:dyDescent="0.3">
      <c r="A236" s="41" t="s">
        <v>405</v>
      </c>
      <c r="B236" s="43" t="s">
        <v>69</v>
      </c>
      <c r="C236" s="40" t="s">
        <v>385</v>
      </c>
      <c r="D236" s="43" t="s">
        <v>204</v>
      </c>
      <c r="E236" s="7"/>
      <c r="F236" s="7"/>
      <c r="G236" s="7"/>
      <c r="H236" s="7"/>
      <c r="I236" s="7"/>
      <c r="J236" s="7"/>
      <c r="K236" s="7"/>
      <c r="L236" s="7"/>
      <c r="M236" s="7"/>
      <c r="N236" s="7"/>
      <c r="O236" s="7"/>
      <c r="P236" s="7"/>
      <c r="Q236" s="7"/>
      <c r="R236" s="7"/>
      <c r="S236" s="7"/>
      <c r="T236" s="7"/>
      <c r="U236" s="7"/>
      <c r="V236" s="7"/>
      <c r="W236" s="7"/>
    </row>
    <row r="237" spans="1:30" x14ac:dyDescent="0.3">
      <c r="A237" s="73" t="s">
        <v>118</v>
      </c>
      <c r="B237" s="73"/>
      <c r="C237" s="40"/>
      <c r="D237" s="43"/>
      <c r="E237" s="7">
        <f>E223+E227+E228+F237</f>
        <v>4000</v>
      </c>
      <c r="F237" s="7">
        <f>F223+F227+F228+F231</f>
        <v>4000</v>
      </c>
      <c r="G237" s="7">
        <f t="shared" ref="G237:V237" si="60">G223+G227+G228</f>
        <v>0</v>
      </c>
      <c r="H237" s="7">
        <f t="shared" si="60"/>
        <v>0</v>
      </c>
      <c r="I237" s="7">
        <f t="shared" si="60"/>
        <v>0</v>
      </c>
      <c r="J237" s="7">
        <f t="shared" si="60"/>
        <v>0</v>
      </c>
      <c r="K237" s="7">
        <f t="shared" si="60"/>
        <v>0</v>
      </c>
      <c r="L237" s="7">
        <f t="shared" si="60"/>
        <v>0</v>
      </c>
      <c r="M237" s="7">
        <f t="shared" si="60"/>
        <v>0</v>
      </c>
      <c r="N237" s="7"/>
      <c r="O237" s="7">
        <f t="shared" si="60"/>
        <v>0</v>
      </c>
      <c r="P237" s="7">
        <f t="shared" si="60"/>
        <v>0</v>
      </c>
      <c r="Q237" s="7">
        <f t="shared" si="60"/>
        <v>0</v>
      </c>
      <c r="R237" s="7">
        <f t="shared" si="60"/>
        <v>0</v>
      </c>
      <c r="S237" s="7"/>
      <c r="T237" s="7">
        <f t="shared" si="60"/>
        <v>0</v>
      </c>
      <c r="U237" s="7">
        <f t="shared" si="60"/>
        <v>0</v>
      </c>
      <c r="V237" s="7">
        <f t="shared" si="60"/>
        <v>0</v>
      </c>
      <c r="W237" s="7">
        <f>W223+W227+W228</f>
        <v>0</v>
      </c>
    </row>
    <row r="238" spans="1:30" x14ac:dyDescent="0.3">
      <c r="A238" s="73" t="s">
        <v>407</v>
      </c>
      <c r="B238" s="73"/>
      <c r="C238" s="73"/>
      <c r="D238" s="73"/>
      <c r="E238" s="9"/>
      <c r="F238" s="9"/>
      <c r="G238" s="9"/>
      <c r="H238" s="9"/>
      <c r="I238" s="9"/>
      <c r="J238" s="9"/>
      <c r="K238" s="9"/>
      <c r="L238" s="9"/>
      <c r="M238" s="9"/>
      <c r="N238" s="9"/>
      <c r="O238" s="9"/>
      <c r="P238" s="9"/>
      <c r="Q238" s="9"/>
      <c r="R238" s="9"/>
      <c r="S238" s="9"/>
      <c r="T238" s="9"/>
      <c r="U238" s="9"/>
      <c r="V238" s="9"/>
      <c r="W238" s="9"/>
    </row>
    <row r="239" spans="1:30" s="5" customFormat="1" ht="46.8" x14ac:dyDescent="0.3">
      <c r="A239" s="41" t="s">
        <v>304</v>
      </c>
      <c r="B239" s="43" t="s">
        <v>225</v>
      </c>
      <c r="C239" s="40" t="s">
        <v>385</v>
      </c>
      <c r="D239" s="43" t="s">
        <v>91</v>
      </c>
      <c r="E239" s="9"/>
      <c r="F239" s="9"/>
      <c r="G239" s="9"/>
      <c r="H239" s="9"/>
      <c r="I239" s="9"/>
      <c r="J239" s="9"/>
      <c r="K239" s="9"/>
      <c r="L239" s="9"/>
      <c r="M239" s="9"/>
      <c r="N239" s="9"/>
      <c r="O239" s="9"/>
      <c r="P239" s="9"/>
      <c r="Q239" s="9"/>
      <c r="R239" s="9"/>
      <c r="S239" s="9"/>
      <c r="T239" s="9"/>
      <c r="U239" s="9"/>
      <c r="V239" s="9"/>
      <c r="W239" s="9"/>
      <c r="X239" s="15"/>
      <c r="Y239" s="15"/>
      <c r="Z239" s="15"/>
      <c r="AA239" s="15"/>
      <c r="AB239" s="15"/>
      <c r="AC239" s="16"/>
      <c r="AD239" s="16"/>
    </row>
    <row r="240" spans="1:30" s="5" customFormat="1" ht="62.4" x14ac:dyDescent="0.3">
      <c r="A240" s="41" t="s">
        <v>271</v>
      </c>
      <c r="B240" s="43" t="s">
        <v>226</v>
      </c>
      <c r="C240" s="40" t="s">
        <v>385</v>
      </c>
      <c r="D240" s="43" t="s">
        <v>91</v>
      </c>
      <c r="E240" s="9"/>
      <c r="F240" s="9"/>
      <c r="G240" s="9"/>
      <c r="H240" s="9"/>
      <c r="I240" s="9"/>
      <c r="J240" s="9"/>
      <c r="K240" s="9"/>
      <c r="L240" s="9"/>
      <c r="M240" s="9"/>
      <c r="N240" s="9"/>
      <c r="O240" s="9"/>
      <c r="P240" s="9"/>
      <c r="Q240" s="9"/>
      <c r="R240" s="9"/>
      <c r="S240" s="9"/>
      <c r="T240" s="9"/>
      <c r="U240" s="9"/>
      <c r="V240" s="9"/>
      <c r="W240" s="9"/>
      <c r="X240" s="15"/>
      <c r="Y240" s="15"/>
      <c r="Z240" s="15"/>
      <c r="AA240" s="15"/>
      <c r="AB240" s="15"/>
      <c r="AC240" s="16"/>
      <c r="AD240" s="16"/>
    </row>
    <row r="241" spans="1:32" s="5" customFormat="1" ht="62.4" x14ac:dyDescent="0.3">
      <c r="A241" s="41" t="s">
        <v>272</v>
      </c>
      <c r="B241" s="43" t="s">
        <v>227</v>
      </c>
      <c r="C241" s="40" t="s">
        <v>385</v>
      </c>
      <c r="D241" s="43" t="s">
        <v>91</v>
      </c>
      <c r="E241" s="9"/>
      <c r="F241" s="9"/>
      <c r="G241" s="9"/>
      <c r="H241" s="9"/>
      <c r="I241" s="9"/>
      <c r="J241" s="9"/>
      <c r="K241" s="9"/>
      <c r="L241" s="9"/>
      <c r="M241" s="9"/>
      <c r="N241" s="9"/>
      <c r="O241" s="9"/>
      <c r="P241" s="9"/>
      <c r="Q241" s="9"/>
      <c r="R241" s="9"/>
      <c r="S241" s="9"/>
      <c r="T241" s="9"/>
      <c r="U241" s="9"/>
      <c r="V241" s="9"/>
      <c r="W241" s="9"/>
      <c r="X241" s="17"/>
      <c r="Y241" s="15"/>
      <c r="Z241" s="15"/>
      <c r="AA241" s="15"/>
      <c r="AB241" s="15"/>
      <c r="AC241" s="16"/>
      <c r="AD241" s="16"/>
      <c r="AF241" s="18"/>
    </row>
    <row r="242" spans="1:32" s="5" customFormat="1" ht="78" x14ac:dyDescent="0.3">
      <c r="A242" s="41" t="s">
        <v>273</v>
      </c>
      <c r="B242" s="43" t="s">
        <v>228</v>
      </c>
      <c r="C242" s="40" t="s">
        <v>385</v>
      </c>
      <c r="D242" s="43" t="s">
        <v>91</v>
      </c>
      <c r="E242" s="9"/>
      <c r="F242" s="9"/>
      <c r="G242" s="9"/>
      <c r="H242" s="9"/>
      <c r="I242" s="9"/>
      <c r="J242" s="9"/>
      <c r="K242" s="9"/>
      <c r="L242" s="9"/>
      <c r="M242" s="9"/>
      <c r="N242" s="9"/>
      <c r="O242" s="9"/>
      <c r="P242" s="9"/>
      <c r="Q242" s="9"/>
      <c r="R242" s="9"/>
      <c r="S242" s="9"/>
      <c r="T242" s="9"/>
      <c r="U242" s="9"/>
      <c r="V242" s="9"/>
      <c r="W242" s="9"/>
      <c r="X242" s="17"/>
      <c r="Y242" s="15"/>
      <c r="Z242" s="15"/>
      <c r="AA242" s="15"/>
      <c r="AB242" s="15"/>
      <c r="AC242" s="16"/>
      <c r="AD242" s="16"/>
      <c r="AF242" s="18"/>
    </row>
    <row r="243" spans="1:32" s="5" customFormat="1" ht="62.4" x14ac:dyDescent="0.3">
      <c r="A243" s="41" t="s">
        <v>274</v>
      </c>
      <c r="B243" s="43" t="s">
        <v>92</v>
      </c>
      <c r="C243" s="40" t="s">
        <v>385</v>
      </c>
      <c r="D243" s="43" t="s">
        <v>91</v>
      </c>
      <c r="E243" s="9"/>
      <c r="F243" s="9"/>
      <c r="G243" s="9"/>
      <c r="H243" s="9"/>
      <c r="I243" s="9"/>
      <c r="J243" s="9"/>
      <c r="K243" s="9"/>
      <c r="L243" s="9"/>
      <c r="M243" s="9"/>
      <c r="N243" s="9"/>
      <c r="O243" s="9"/>
      <c r="P243" s="9"/>
      <c r="Q243" s="9"/>
      <c r="R243" s="9"/>
      <c r="S243" s="9"/>
      <c r="T243" s="9"/>
      <c r="U243" s="9"/>
      <c r="V243" s="9"/>
      <c r="W243" s="9"/>
      <c r="X243" s="17"/>
      <c r="Y243" s="15"/>
      <c r="Z243" s="15"/>
      <c r="AA243" s="15"/>
      <c r="AB243" s="15"/>
      <c r="AC243" s="16"/>
      <c r="AD243" s="16"/>
      <c r="AF243" s="18"/>
    </row>
    <row r="244" spans="1:32" s="5" customFormat="1" ht="46.8" x14ac:dyDescent="0.3">
      <c r="A244" s="41" t="s">
        <v>275</v>
      </c>
      <c r="B244" s="43" t="s">
        <v>93</v>
      </c>
      <c r="C244" s="40" t="s">
        <v>385</v>
      </c>
      <c r="D244" s="43" t="s">
        <v>91</v>
      </c>
      <c r="E244" s="9"/>
      <c r="F244" s="9"/>
      <c r="G244" s="9"/>
      <c r="H244" s="9"/>
      <c r="I244" s="9"/>
      <c r="J244" s="9"/>
      <c r="K244" s="9"/>
      <c r="L244" s="9"/>
      <c r="M244" s="9"/>
      <c r="N244" s="9"/>
      <c r="O244" s="9"/>
      <c r="P244" s="9"/>
      <c r="Q244" s="9"/>
      <c r="R244" s="9"/>
      <c r="S244" s="9"/>
      <c r="T244" s="9"/>
      <c r="U244" s="9"/>
      <c r="V244" s="9"/>
      <c r="W244" s="9"/>
      <c r="X244" s="17"/>
      <c r="Y244" s="15"/>
      <c r="Z244" s="15"/>
      <c r="AA244" s="15"/>
      <c r="AB244" s="15"/>
      <c r="AC244" s="16"/>
      <c r="AD244" s="16"/>
      <c r="AF244" s="18"/>
    </row>
    <row r="245" spans="1:32" s="5" customFormat="1" ht="31.2" x14ac:dyDescent="0.3">
      <c r="A245" s="41" t="s">
        <v>276</v>
      </c>
      <c r="B245" s="43" t="s">
        <v>229</v>
      </c>
      <c r="C245" s="40" t="s">
        <v>385</v>
      </c>
      <c r="D245" s="43" t="s">
        <v>91</v>
      </c>
      <c r="E245" s="9"/>
      <c r="F245" s="9"/>
      <c r="G245" s="9"/>
      <c r="H245" s="9"/>
      <c r="I245" s="9"/>
      <c r="J245" s="9"/>
      <c r="K245" s="9"/>
      <c r="L245" s="9"/>
      <c r="M245" s="9"/>
      <c r="N245" s="9"/>
      <c r="O245" s="9"/>
      <c r="P245" s="9"/>
      <c r="Q245" s="9"/>
      <c r="R245" s="9"/>
      <c r="S245" s="9"/>
      <c r="T245" s="9"/>
      <c r="U245" s="9"/>
      <c r="V245" s="9"/>
      <c r="W245" s="9"/>
      <c r="X245" s="17"/>
      <c r="Y245" s="15"/>
      <c r="Z245" s="15"/>
      <c r="AA245" s="15"/>
      <c r="AB245" s="15"/>
      <c r="AC245" s="16"/>
      <c r="AD245" s="16"/>
      <c r="AF245" s="18"/>
    </row>
    <row r="246" spans="1:32" s="5" customFormat="1" ht="78" x14ac:dyDescent="0.3">
      <c r="A246" s="41" t="s">
        <v>277</v>
      </c>
      <c r="B246" s="43" t="s">
        <v>535</v>
      </c>
      <c r="C246" s="40" t="s">
        <v>471</v>
      </c>
      <c r="D246" s="43" t="s">
        <v>91</v>
      </c>
      <c r="E246" s="9"/>
      <c r="F246" s="9"/>
      <c r="G246" s="9"/>
      <c r="H246" s="9"/>
      <c r="I246" s="9"/>
      <c r="J246" s="9"/>
      <c r="K246" s="9"/>
      <c r="L246" s="9"/>
      <c r="M246" s="9"/>
      <c r="N246" s="9"/>
      <c r="O246" s="9"/>
      <c r="P246" s="9"/>
      <c r="Q246" s="9"/>
      <c r="R246" s="9"/>
      <c r="S246" s="9"/>
      <c r="T246" s="9"/>
      <c r="U246" s="9"/>
      <c r="V246" s="9"/>
      <c r="W246" s="9"/>
      <c r="X246" s="17"/>
      <c r="Y246" s="15"/>
      <c r="Z246" s="15"/>
      <c r="AA246" s="15"/>
      <c r="AB246" s="15"/>
      <c r="AC246" s="16"/>
      <c r="AD246" s="16"/>
      <c r="AF246" s="18"/>
    </row>
    <row r="247" spans="1:32" s="5" customFormat="1" ht="46.8" x14ac:dyDescent="0.3">
      <c r="A247" s="41" t="s">
        <v>278</v>
      </c>
      <c r="B247" s="43" t="s">
        <v>230</v>
      </c>
      <c r="C247" s="40" t="s">
        <v>385</v>
      </c>
      <c r="D247" s="43" t="s">
        <v>91</v>
      </c>
      <c r="E247" s="9"/>
      <c r="F247" s="9"/>
      <c r="G247" s="9"/>
      <c r="H247" s="9"/>
      <c r="I247" s="9"/>
      <c r="J247" s="9"/>
      <c r="K247" s="9"/>
      <c r="L247" s="9"/>
      <c r="M247" s="9"/>
      <c r="N247" s="9"/>
      <c r="O247" s="9"/>
      <c r="P247" s="9"/>
      <c r="Q247" s="9"/>
      <c r="R247" s="9"/>
      <c r="S247" s="9"/>
      <c r="T247" s="9"/>
      <c r="U247" s="9"/>
      <c r="V247" s="9"/>
      <c r="W247" s="9"/>
      <c r="X247" s="17"/>
      <c r="Y247" s="15"/>
      <c r="Z247" s="15"/>
      <c r="AA247" s="15"/>
      <c r="AB247" s="15"/>
      <c r="AC247" s="16"/>
      <c r="AD247" s="16"/>
      <c r="AF247" s="18"/>
    </row>
    <row r="248" spans="1:32" s="5" customFormat="1" ht="31.2" x14ac:dyDescent="0.3">
      <c r="A248" s="41" t="s">
        <v>279</v>
      </c>
      <c r="B248" s="43" t="s">
        <v>166</v>
      </c>
      <c r="C248" s="40" t="s">
        <v>385</v>
      </c>
      <c r="D248" s="43" t="s">
        <v>91</v>
      </c>
      <c r="E248" s="9"/>
      <c r="F248" s="9"/>
      <c r="G248" s="9"/>
      <c r="H248" s="9"/>
      <c r="I248" s="9"/>
      <c r="J248" s="9"/>
      <c r="K248" s="9"/>
      <c r="L248" s="9"/>
      <c r="M248" s="9"/>
      <c r="N248" s="9"/>
      <c r="O248" s="9"/>
      <c r="P248" s="9"/>
      <c r="Q248" s="9"/>
      <c r="R248" s="9"/>
      <c r="S248" s="9"/>
      <c r="T248" s="9"/>
      <c r="U248" s="9"/>
      <c r="V248" s="9"/>
      <c r="W248" s="9"/>
      <c r="X248" s="17"/>
      <c r="Y248" s="15"/>
      <c r="Z248" s="15"/>
      <c r="AA248" s="15"/>
      <c r="AB248" s="15"/>
      <c r="AC248" s="16"/>
      <c r="AD248" s="16"/>
      <c r="AF248" s="18"/>
    </row>
    <row r="249" spans="1:32" s="5" customFormat="1" ht="46.8" x14ac:dyDescent="0.3">
      <c r="A249" s="41" t="s">
        <v>357</v>
      </c>
      <c r="B249" s="43" t="s">
        <v>231</v>
      </c>
      <c r="C249" s="40" t="s">
        <v>385</v>
      </c>
      <c r="D249" s="43" t="s">
        <v>91</v>
      </c>
      <c r="E249" s="9"/>
      <c r="F249" s="9"/>
      <c r="G249" s="9"/>
      <c r="H249" s="9"/>
      <c r="I249" s="9"/>
      <c r="J249" s="9"/>
      <c r="K249" s="9"/>
      <c r="L249" s="9"/>
      <c r="M249" s="9"/>
      <c r="N249" s="9"/>
      <c r="O249" s="9"/>
      <c r="P249" s="9"/>
      <c r="Q249" s="9"/>
      <c r="R249" s="9"/>
      <c r="S249" s="9"/>
      <c r="T249" s="9"/>
      <c r="U249" s="9"/>
      <c r="V249" s="9"/>
      <c r="W249" s="9"/>
      <c r="X249" s="17"/>
      <c r="Y249" s="15"/>
      <c r="Z249" s="15"/>
      <c r="AA249" s="15"/>
      <c r="AB249" s="15"/>
      <c r="AC249" s="16"/>
      <c r="AD249" s="16"/>
      <c r="AF249" s="18"/>
    </row>
    <row r="250" spans="1:32" s="5" customFormat="1" ht="46.8" x14ac:dyDescent="0.3">
      <c r="A250" s="41" t="s">
        <v>408</v>
      </c>
      <c r="B250" s="43" t="s">
        <v>237</v>
      </c>
      <c r="C250" s="40" t="s">
        <v>385</v>
      </c>
      <c r="D250" s="43" t="s">
        <v>91</v>
      </c>
      <c r="E250" s="9"/>
      <c r="F250" s="9"/>
      <c r="G250" s="9"/>
      <c r="H250" s="9"/>
      <c r="I250" s="9"/>
      <c r="J250" s="9"/>
      <c r="K250" s="9"/>
      <c r="L250" s="9"/>
      <c r="M250" s="9"/>
      <c r="N250" s="9"/>
      <c r="O250" s="9"/>
      <c r="P250" s="9"/>
      <c r="Q250" s="9"/>
      <c r="R250" s="9"/>
      <c r="S250" s="9"/>
      <c r="T250" s="9"/>
      <c r="U250" s="9"/>
      <c r="V250" s="9"/>
      <c r="W250" s="9"/>
      <c r="X250" s="17"/>
      <c r="Y250" s="15"/>
      <c r="Z250" s="15"/>
      <c r="AA250" s="15"/>
      <c r="AB250" s="15"/>
      <c r="AC250" s="16"/>
      <c r="AD250" s="16"/>
      <c r="AF250" s="18"/>
    </row>
    <row r="251" spans="1:32" s="5" customFormat="1" ht="46.8" x14ac:dyDescent="0.3">
      <c r="A251" s="41" t="s">
        <v>409</v>
      </c>
      <c r="B251" s="43" t="s">
        <v>238</v>
      </c>
      <c r="C251" s="40" t="s">
        <v>385</v>
      </c>
      <c r="D251" s="43" t="s">
        <v>91</v>
      </c>
      <c r="E251" s="7">
        <f>G251</f>
        <v>5600</v>
      </c>
      <c r="F251" s="7"/>
      <c r="G251" s="7">
        <v>5600</v>
      </c>
      <c r="H251" s="7">
        <v>5600</v>
      </c>
      <c r="I251" s="9"/>
      <c r="J251" s="9"/>
      <c r="K251" s="9"/>
      <c r="L251" s="9"/>
      <c r="M251" s="9"/>
      <c r="N251" s="9"/>
      <c r="O251" s="9"/>
      <c r="P251" s="9"/>
      <c r="Q251" s="9"/>
      <c r="R251" s="9"/>
      <c r="S251" s="9"/>
      <c r="T251" s="9"/>
      <c r="U251" s="9"/>
      <c r="V251" s="9"/>
      <c r="W251" s="9"/>
      <c r="X251" s="17"/>
      <c r="Y251" s="15"/>
      <c r="Z251" s="15"/>
      <c r="AA251" s="15"/>
      <c r="AB251" s="15"/>
      <c r="AC251" s="16"/>
      <c r="AD251" s="16"/>
      <c r="AF251" s="18"/>
    </row>
    <row r="252" spans="1:32" s="5" customFormat="1" ht="93.6" x14ac:dyDescent="0.3">
      <c r="A252" s="41" t="s">
        <v>410</v>
      </c>
      <c r="B252" s="43" t="s">
        <v>239</v>
      </c>
      <c r="C252" s="40" t="s">
        <v>385</v>
      </c>
      <c r="D252" s="43" t="s">
        <v>91</v>
      </c>
      <c r="E252" s="9"/>
      <c r="F252" s="9"/>
      <c r="G252" s="9"/>
      <c r="H252" s="9"/>
      <c r="I252" s="9"/>
      <c r="J252" s="9"/>
      <c r="K252" s="9"/>
      <c r="L252" s="9"/>
      <c r="M252" s="9"/>
      <c r="N252" s="9"/>
      <c r="O252" s="9"/>
      <c r="P252" s="9"/>
      <c r="Q252" s="9"/>
      <c r="R252" s="9"/>
      <c r="S252" s="9"/>
      <c r="T252" s="9"/>
      <c r="U252" s="9"/>
      <c r="V252" s="9"/>
      <c r="W252" s="9"/>
      <c r="X252" s="17"/>
      <c r="Y252" s="15"/>
      <c r="Z252" s="15"/>
      <c r="AA252" s="15"/>
      <c r="AB252" s="15"/>
      <c r="AC252" s="16"/>
      <c r="AD252" s="16"/>
      <c r="AF252" s="18"/>
    </row>
    <row r="253" spans="1:32" s="5" customFormat="1" ht="46.8" x14ac:dyDescent="0.3">
      <c r="A253" s="41" t="s">
        <v>411</v>
      </c>
      <c r="B253" s="43" t="s">
        <v>223</v>
      </c>
      <c r="C253" s="40" t="s">
        <v>385</v>
      </c>
      <c r="D253" s="43" t="s">
        <v>91</v>
      </c>
      <c r="E253" s="9"/>
      <c r="F253" s="9"/>
      <c r="G253" s="9"/>
      <c r="H253" s="9"/>
      <c r="I253" s="9"/>
      <c r="J253" s="9"/>
      <c r="K253" s="9"/>
      <c r="L253" s="9"/>
      <c r="M253" s="9"/>
      <c r="N253" s="9"/>
      <c r="O253" s="9"/>
      <c r="P253" s="9"/>
      <c r="Q253" s="9"/>
      <c r="R253" s="9"/>
      <c r="S253" s="9"/>
      <c r="T253" s="9"/>
      <c r="U253" s="9"/>
      <c r="V253" s="9"/>
      <c r="W253" s="9"/>
      <c r="X253" s="17"/>
      <c r="Y253" s="15"/>
      <c r="Z253" s="15"/>
      <c r="AA253" s="15"/>
      <c r="AB253" s="15"/>
      <c r="AC253" s="16"/>
      <c r="AD253" s="16"/>
      <c r="AF253" s="18"/>
    </row>
    <row r="254" spans="1:32" s="5" customFormat="1" ht="62.4" x14ac:dyDescent="0.3">
      <c r="A254" s="41" t="s">
        <v>412</v>
      </c>
      <c r="B254" s="43" t="s">
        <v>240</v>
      </c>
      <c r="C254" s="40" t="s">
        <v>385</v>
      </c>
      <c r="D254" s="43" t="s">
        <v>91</v>
      </c>
      <c r="E254" s="9"/>
      <c r="F254" s="9"/>
      <c r="G254" s="9"/>
      <c r="H254" s="9"/>
      <c r="I254" s="9"/>
      <c r="J254" s="9"/>
      <c r="K254" s="9"/>
      <c r="L254" s="9"/>
      <c r="M254" s="9"/>
      <c r="N254" s="9"/>
      <c r="O254" s="9"/>
      <c r="P254" s="9"/>
      <c r="Q254" s="9"/>
      <c r="R254" s="9"/>
      <c r="S254" s="9"/>
      <c r="T254" s="9"/>
      <c r="U254" s="9"/>
      <c r="V254" s="9"/>
      <c r="W254" s="9"/>
      <c r="X254" s="17"/>
      <c r="Y254" s="15"/>
      <c r="Z254" s="15"/>
      <c r="AA254" s="15"/>
      <c r="AB254" s="15"/>
      <c r="AC254" s="16"/>
      <c r="AD254" s="16"/>
      <c r="AF254" s="18"/>
    </row>
    <row r="255" spans="1:32" s="5" customFormat="1" ht="78" x14ac:dyDescent="0.3">
      <c r="A255" s="41" t="s">
        <v>413</v>
      </c>
      <c r="B255" s="43" t="s">
        <v>241</v>
      </c>
      <c r="C255" s="40" t="s">
        <v>385</v>
      </c>
      <c r="D255" s="43" t="s">
        <v>91</v>
      </c>
      <c r="E255" s="9"/>
      <c r="F255" s="9"/>
      <c r="G255" s="9"/>
      <c r="H255" s="9"/>
      <c r="I255" s="9"/>
      <c r="J255" s="9"/>
      <c r="K255" s="9"/>
      <c r="L255" s="9"/>
      <c r="M255" s="9"/>
      <c r="N255" s="9"/>
      <c r="O255" s="9"/>
      <c r="P255" s="9"/>
      <c r="Q255" s="9"/>
      <c r="R255" s="9"/>
      <c r="S255" s="9"/>
      <c r="T255" s="9"/>
      <c r="U255" s="9"/>
      <c r="V255" s="9"/>
      <c r="W255" s="9"/>
      <c r="X255" s="17"/>
      <c r="Y255" s="15"/>
      <c r="Z255" s="15"/>
      <c r="AA255" s="15"/>
      <c r="AB255" s="15"/>
      <c r="AC255" s="16"/>
      <c r="AD255" s="16"/>
      <c r="AF255" s="18"/>
    </row>
    <row r="256" spans="1:32" hidden="1" x14ac:dyDescent="0.3">
      <c r="A256" s="41" t="s">
        <v>114</v>
      </c>
      <c r="B256" s="43"/>
      <c r="C256" s="40"/>
      <c r="D256" s="43"/>
      <c r="E256" s="9"/>
      <c r="F256" s="9"/>
      <c r="G256" s="9"/>
      <c r="H256" s="9"/>
      <c r="I256" s="9"/>
      <c r="J256" s="9"/>
      <c r="K256" s="9"/>
      <c r="L256" s="9"/>
      <c r="M256" s="9"/>
      <c r="N256" s="9"/>
      <c r="O256" s="9"/>
      <c r="P256" s="9"/>
      <c r="Q256" s="9"/>
      <c r="R256" s="9"/>
      <c r="S256" s="9"/>
      <c r="T256" s="9"/>
      <c r="U256" s="9"/>
      <c r="V256" s="9"/>
      <c r="W256" s="9"/>
    </row>
    <row r="257" spans="1:30" ht="124.8" x14ac:dyDescent="0.3">
      <c r="A257" s="41" t="s">
        <v>414</v>
      </c>
      <c r="B257" s="43" t="s">
        <v>534</v>
      </c>
      <c r="C257" s="40" t="s">
        <v>385</v>
      </c>
      <c r="D257" s="43" t="s">
        <v>373</v>
      </c>
      <c r="E257" s="9"/>
      <c r="F257" s="9"/>
      <c r="G257" s="9"/>
      <c r="H257" s="9"/>
      <c r="I257" s="9"/>
      <c r="J257" s="9"/>
      <c r="K257" s="9"/>
      <c r="L257" s="9"/>
      <c r="M257" s="9"/>
      <c r="N257" s="9"/>
      <c r="O257" s="9"/>
      <c r="P257" s="9"/>
      <c r="Q257" s="9"/>
      <c r="R257" s="9"/>
      <c r="S257" s="9"/>
      <c r="T257" s="9"/>
      <c r="U257" s="9"/>
      <c r="V257" s="9"/>
      <c r="W257" s="9"/>
    </row>
    <row r="258" spans="1:30" ht="51.6" customHeight="1" x14ac:dyDescent="0.3">
      <c r="A258" s="41" t="s">
        <v>532</v>
      </c>
      <c r="B258" s="43" t="s">
        <v>533</v>
      </c>
      <c r="C258" s="40" t="s">
        <v>131</v>
      </c>
      <c r="D258" s="43" t="s">
        <v>91</v>
      </c>
      <c r="E258" s="9"/>
      <c r="F258" s="9"/>
      <c r="G258" s="9"/>
      <c r="H258" s="9"/>
      <c r="I258" s="34"/>
      <c r="J258" s="34"/>
      <c r="K258" s="34"/>
      <c r="L258" s="34"/>
      <c r="M258" s="34"/>
      <c r="N258" s="34"/>
      <c r="O258" s="34"/>
      <c r="P258" s="34"/>
      <c r="Q258" s="34"/>
      <c r="R258" s="34"/>
      <c r="S258" s="34"/>
      <c r="T258" s="34"/>
      <c r="U258" s="34"/>
      <c r="V258" s="34"/>
      <c r="W258" s="9"/>
    </row>
    <row r="259" spans="1:30" ht="34.799999999999997" customHeight="1" x14ac:dyDescent="0.3">
      <c r="A259" s="91" t="s">
        <v>438</v>
      </c>
      <c r="B259" s="91"/>
      <c r="C259" s="91"/>
      <c r="D259" s="91"/>
      <c r="E259" s="70">
        <f>SUM(E239:E257)</f>
        <v>5600</v>
      </c>
      <c r="F259" s="70">
        <f t="shared" ref="F259:V259" si="61">SUM(F239:F257)</f>
        <v>0</v>
      </c>
      <c r="G259" s="70">
        <f t="shared" si="61"/>
        <v>5600</v>
      </c>
      <c r="H259" s="70">
        <f t="shared" si="61"/>
        <v>5600</v>
      </c>
      <c r="I259" s="71">
        <f t="shared" si="61"/>
        <v>0</v>
      </c>
      <c r="J259" s="71">
        <f t="shared" si="61"/>
        <v>0</v>
      </c>
      <c r="K259" s="71">
        <f t="shared" si="61"/>
        <v>0</v>
      </c>
      <c r="L259" s="71">
        <f t="shared" si="61"/>
        <v>0</v>
      </c>
      <c r="M259" s="71">
        <f t="shared" si="61"/>
        <v>0</v>
      </c>
      <c r="N259" s="71"/>
      <c r="O259" s="71">
        <f t="shared" si="61"/>
        <v>0</v>
      </c>
      <c r="P259" s="71">
        <f t="shared" si="61"/>
        <v>0</v>
      </c>
      <c r="Q259" s="71">
        <f t="shared" si="61"/>
        <v>0</v>
      </c>
      <c r="R259" s="71">
        <f t="shared" si="61"/>
        <v>0</v>
      </c>
      <c r="S259" s="71"/>
      <c r="T259" s="71">
        <f t="shared" si="61"/>
        <v>0</v>
      </c>
      <c r="U259" s="71">
        <f t="shared" si="61"/>
        <v>0</v>
      </c>
      <c r="V259" s="71">
        <f t="shared" si="61"/>
        <v>0</v>
      </c>
      <c r="W259" s="19"/>
    </row>
    <row r="260" spans="1:30" x14ac:dyDescent="0.3">
      <c r="A260" s="73" t="s">
        <v>415</v>
      </c>
      <c r="B260" s="73"/>
      <c r="C260" s="40"/>
      <c r="D260" s="43"/>
      <c r="E260" s="72"/>
      <c r="F260" s="72"/>
      <c r="G260" s="72"/>
      <c r="H260" s="72"/>
      <c r="I260" s="72"/>
      <c r="J260" s="72"/>
      <c r="K260" s="72"/>
      <c r="L260" s="72"/>
      <c r="M260" s="72"/>
      <c r="N260" s="72"/>
      <c r="O260" s="72"/>
      <c r="P260" s="72"/>
      <c r="Q260" s="72"/>
      <c r="R260" s="72"/>
      <c r="S260" s="72"/>
      <c r="T260" s="72"/>
      <c r="U260" s="72"/>
      <c r="V260" s="72"/>
      <c r="W260" s="7"/>
    </row>
    <row r="261" spans="1:30" ht="62.4" x14ac:dyDescent="0.3">
      <c r="A261" s="41" t="s">
        <v>280</v>
      </c>
      <c r="B261" s="43" t="s">
        <v>96</v>
      </c>
      <c r="C261" s="40" t="s">
        <v>385</v>
      </c>
      <c r="D261" s="43" t="s">
        <v>204</v>
      </c>
      <c r="E261" s="72">
        <f>G261+I261+K261</f>
        <v>225</v>
      </c>
      <c r="F261" s="72"/>
      <c r="G261" s="72">
        <v>50</v>
      </c>
      <c r="H261" s="72">
        <v>50</v>
      </c>
      <c r="I261" s="72">
        <v>75</v>
      </c>
      <c r="J261" s="72">
        <v>75</v>
      </c>
      <c r="K261" s="72">
        <v>100</v>
      </c>
      <c r="L261" s="72">
        <v>100</v>
      </c>
      <c r="M261" s="72"/>
      <c r="N261" s="72"/>
      <c r="O261" s="72"/>
      <c r="P261" s="72"/>
      <c r="Q261" s="72"/>
      <c r="R261" s="72"/>
      <c r="S261" s="72"/>
      <c r="T261" s="72"/>
      <c r="U261" s="72"/>
      <c r="V261" s="72"/>
      <c r="W261" s="7"/>
    </row>
    <row r="262" spans="1:30" ht="31.2" x14ac:dyDescent="0.3">
      <c r="A262" s="41" t="s">
        <v>281</v>
      </c>
      <c r="B262" s="43" t="s">
        <v>78</v>
      </c>
      <c r="C262" s="40" t="s">
        <v>385</v>
      </c>
      <c r="D262" s="43"/>
      <c r="E262" s="72">
        <f>E263+E264+E265</f>
        <v>900</v>
      </c>
      <c r="F262" s="72"/>
      <c r="G262" s="72">
        <f t="shared" ref="G262:L262" si="62">G263+G264+G265</f>
        <v>320</v>
      </c>
      <c r="H262" s="72">
        <f t="shared" si="62"/>
        <v>320</v>
      </c>
      <c r="I262" s="72">
        <f t="shared" si="62"/>
        <v>290</v>
      </c>
      <c r="J262" s="72">
        <f t="shared" si="62"/>
        <v>290</v>
      </c>
      <c r="K262" s="72">
        <f t="shared" si="62"/>
        <v>290</v>
      </c>
      <c r="L262" s="72">
        <f t="shared" si="62"/>
        <v>290</v>
      </c>
      <c r="M262" s="72"/>
      <c r="N262" s="72"/>
      <c r="O262" s="72"/>
      <c r="P262" s="72"/>
      <c r="Q262" s="72"/>
      <c r="R262" s="72"/>
      <c r="S262" s="72"/>
      <c r="T262" s="72"/>
      <c r="U262" s="72"/>
      <c r="V262" s="72"/>
      <c r="W262" s="7"/>
    </row>
    <row r="263" spans="1:30" ht="78" x14ac:dyDescent="0.3">
      <c r="A263" s="41" t="s">
        <v>416</v>
      </c>
      <c r="B263" s="43" t="s">
        <v>112</v>
      </c>
      <c r="C263" s="40" t="s">
        <v>385</v>
      </c>
      <c r="D263" s="43" t="s">
        <v>248</v>
      </c>
      <c r="E263" s="72">
        <f>G263+I263+K263</f>
        <v>300</v>
      </c>
      <c r="F263" s="72"/>
      <c r="G263" s="72">
        <v>120</v>
      </c>
      <c r="H263" s="72">
        <v>120</v>
      </c>
      <c r="I263" s="72">
        <v>90</v>
      </c>
      <c r="J263" s="72">
        <v>90</v>
      </c>
      <c r="K263" s="72">
        <v>90</v>
      </c>
      <c r="L263" s="72">
        <v>90</v>
      </c>
      <c r="M263" s="72"/>
      <c r="N263" s="72"/>
      <c r="O263" s="72"/>
      <c r="P263" s="72"/>
      <c r="Q263" s="72"/>
      <c r="R263" s="72"/>
      <c r="S263" s="72"/>
      <c r="T263" s="72"/>
      <c r="U263" s="72"/>
      <c r="V263" s="72"/>
      <c r="W263" s="7"/>
    </row>
    <row r="264" spans="1:30" ht="78" x14ac:dyDescent="0.3">
      <c r="A264" s="41" t="s">
        <v>417</v>
      </c>
      <c r="B264" s="43" t="s">
        <v>247</v>
      </c>
      <c r="C264" s="40" t="s">
        <v>385</v>
      </c>
      <c r="D264" s="43" t="s">
        <v>248</v>
      </c>
      <c r="E264" s="72">
        <f>G264+I264+K264</f>
        <v>300</v>
      </c>
      <c r="F264" s="72"/>
      <c r="G264" s="72">
        <v>100</v>
      </c>
      <c r="H264" s="72">
        <v>100</v>
      </c>
      <c r="I264" s="72">
        <v>100</v>
      </c>
      <c r="J264" s="72">
        <v>100</v>
      </c>
      <c r="K264" s="72">
        <v>100</v>
      </c>
      <c r="L264" s="72">
        <v>100</v>
      </c>
      <c r="M264" s="72"/>
      <c r="N264" s="72"/>
      <c r="O264" s="72"/>
      <c r="P264" s="72"/>
      <c r="Q264" s="72"/>
      <c r="R264" s="72"/>
      <c r="S264" s="72"/>
      <c r="T264" s="72"/>
      <c r="U264" s="72"/>
      <c r="V264" s="72"/>
      <c r="W264" s="7"/>
    </row>
    <row r="265" spans="1:30" ht="109.2" x14ac:dyDescent="0.3">
      <c r="A265" s="41" t="s">
        <v>418</v>
      </c>
      <c r="B265" s="43" t="s">
        <v>371</v>
      </c>
      <c r="C265" s="40" t="s">
        <v>385</v>
      </c>
      <c r="D265" s="43" t="s">
        <v>248</v>
      </c>
      <c r="E265" s="72">
        <f>G265+I265+K265</f>
        <v>300</v>
      </c>
      <c r="F265" s="72"/>
      <c r="G265" s="72">
        <v>100</v>
      </c>
      <c r="H265" s="72">
        <v>100</v>
      </c>
      <c r="I265" s="72">
        <v>100</v>
      </c>
      <c r="J265" s="72">
        <v>100</v>
      </c>
      <c r="K265" s="72">
        <v>100</v>
      </c>
      <c r="L265" s="72">
        <v>100</v>
      </c>
      <c r="M265" s="72"/>
      <c r="N265" s="72"/>
      <c r="O265" s="72"/>
      <c r="P265" s="72"/>
      <c r="Q265" s="72"/>
      <c r="R265" s="72"/>
      <c r="S265" s="72"/>
      <c r="T265" s="72"/>
      <c r="U265" s="72"/>
      <c r="V265" s="72"/>
      <c r="W265" s="7"/>
    </row>
    <row r="266" spans="1:30" ht="31.2" x14ac:dyDescent="0.3">
      <c r="A266" s="41" t="s">
        <v>282</v>
      </c>
      <c r="B266" s="43" t="s">
        <v>0</v>
      </c>
      <c r="C266" s="40" t="s">
        <v>385</v>
      </c>
      <c r="D266" s="43" t="s">
        <v>204</v>
      </c>
      <c r="E266" s="72"/>
      <c r="F266" s="72"/>
      <c r="G266" s="72"/>
      <c r="H266" s="72"/>
      <c r="I266" s="72"/>
      <c r="J266" s="72"/>
      <c r="K266" s="72"/>
      <c r="L266" s="72"/>
      <c r="M266" s="72"/>
      <c r="N266" s="72"/>
      <c r="O266" s="72"/>
      <c r="P266" s="72"/>
      <c r="Q266" s="72"/>
      <c r="R266" s="72"/>
      <c r="S266" s="72"/>
      <c r="T266" s="72"/>
      <c r="U266" s="72"/>
      <c r="V266" s="72"/>
      <c r="W266" s="7"/>
    </row>
    <row r="267" spans="1:30" ht="62.4" x14ac:dyDescent="0.3">
      <c r="A267" s="41" t="s">
        <v>283</v>
      </c>
      <c r="B267" s="43" t="s">
        <v>419</v>
      </c>
      <c r="C267" s="40" t="s">
        <v>385</v>
      </c>
      <c r="D267" s="43" t="s">
        <v>204</v>
      </c>
      <c r="E267" s="72"/>
      <c r="F267" s="72"/>
      <c r="G267" s="72"/>
      <c r="H267" s="72"/>
      <c r="I267" s="72"/>
      <c r="J267" s="72"/>
      <c r="K267" s="72"/>
      <c r="L267" s="72"/>
      <c r="M267" s="72"/>
      <c r="N267" s="72"/>
      <c r="O267" s="72"/>
      <c r="P267" s="72"/>
      <c r="Q267" s="72"/>
      <c r="R267" s="72"/>
      <c r="S267" s="72"/>
      <c r="T267" s="72"/>
      <c r="U267" s="72"/>
      <c r="V267" s="72"/>
      <c r="W267" s="7"/>
    </row>
    <row r="268" spans="1:30" x14ac:dyDescent="0.3">
      <c r="A268" s="90" t="s">
        <v>79</v>
      </c>
      <c r="B268" s="90"/>
      <c r="C268" s="37"/>
      <c r="D268" s="36"/>
      <c r="E268" s="70">
        <f>E261+E262+E266</f>
        <v>1125</v>
      </c>
      <c r="F268" s="70"/>
      <c r="G268" s="70">
        <f t="shared" ref="G268:V268" si="63">G261+G262+G266</f>
        <v>370</v>
      </c>
      <c r="H268" s="70">
        <f t="shared" si="63"/>
        <v>370</v>
      </c>
      <c r="I268" s="70">
        <f t="shared" si="63"/>
        <v>365</v>
      </c>
      <c r="J268" s="70">
        <f t="shared" si="63"/>
        <v>365</v>
      </c>
      <c r="K268" s="70">
        <f t="shared" si="63"/>
        <v>390</v>
      </c>
      <c r="L268" s="70">
        <f t="shared" si="63"/>
        <v>390</v>
      </c>
      <c r="M268" s="70">
        <f t="shared" si="63"/>
        <v>0</v>
      </c>
      <c r="N268" s="70"/>
      <c r="O268" s="70">
        <f t="shared" si="63"/>
        <v>0</v>
      </c>
      <c r="P268" s="70">
        <f t="shared" si="63"/>
        <v>0</v>
      </c>
      <c r="Q268" s="70">
        <f t="shared" si="63"/>
        <v>0</v>
      </c>
      <c r="R268" s="70">
        <f t="shared" si="63"/>
        <v>0</v>
      </c>
      <c r="S268" s="70"/>
      <c r="T268" s="70">
        <f t="shared" si="63"/>
        <v>0</v>
      </c>
      <c r="U268" s="70">
        <f t="shared" si="63"/>
        <v>0</v>
      </c>
      <c r="V268" s="70">
        <f t="shared" si="63"/>
        <v>0</v>
      </c>
      <c r="W268" s="7"/>
    </row>
    <row r="269" spans="1:30" s="11" customFormat="1" x14ac:dyDescent="0.3">
      <c r="A269" s="38"/>
      <c r="B269" s="36" t="s">
        <v>129</v>
      </c>
      <c r="C269" s="37"/>
      <c r="D269" s="36"/>
      <c r="E269" s="70">
        <f>E94+E109+E119+E176+E214+E221+E208+E237+E182+E259+E268</f>
        <v>308556.11</v>
      </c>
      <c r="F269" s="70">
        <f t="shared" ref="F269:V269" si="64">F94+F109+F119+F176+F214+F221+F208+F237+F182+F259+F268</f>
        <v>66613.37</v>
      </c>
      <c r="G269" s="70">
        <f t="shared" si="64"/>
        <v>80072.299999999988</v>
      </c>
      <c r="H269" s="70">
        <f t="shared" si="64"/>
        <v>53787.3</v>
      </c>
      <c r="I269" s="70">
        <f t="shared" si="64"/>
        <v>80084.619999999981</v>
      </c>
      <c r="J269" s="70">
        <f t="shared" si="64"/>
        <v>53676.820000000007</v>
      </c>
      <c r="K269" s="70">
        <f t="shared" si="64"/>
        <v>81785.819999999992</v>
      </c>
      <c r="L269" s="70">
        <f t="shared" si="64"/>
        <v>58891.820000000007</v>
      </c>
      <c r="M269" s="70">
        <f t="shared" si="64"/>
        <v>95020.74</v>
      </c>
      <c r="N269" s="70">
        <f t="shared" si="64"/>
        <v>14652.94</v>
      </c>
      <c r="O269" s="70">
        <f t="shared" si="64"/>
        <v>23908.799999999999</v>
      </c>
      <c r="P269" s="70">
        <f t="shared" si="64"/>
        <v>27890.699999999997</v>
      </c>
      <c r="Q269" s="70">
        <f t="shared" si="64"/>
        <v>29322.9</v>
      </c>
      <c r="R269" s="70">
        <f t="shared" si="64"/>
        <v>20979.1</v>
      </c>
      <c r="S269" s="70">
        <f t="shared" si="64"/>
        <v>14307.44</v>
      </c>
      <c r="T269" s="70">
        <f t="shared" si="64"/>
        <v>6266.3000000000011</v>
      </c>
      <c r="U269" s="70">
        <f t="shared" si="64"/>
        <v>6266.3000000000011</v>
      </c>
      <c r="V269" s="70">
        <f t="shared" si="64"/>
        <v>6266.3000000000011</v>
      </c>
      <c r="W269" s="8"/>
      <c r="X269" s="10"/>
      <c r="Y269" s="10"/>
      <c r="Z269" s="10"/>
      <c r="AA269" s="10"/>
      <c r="AB269" s="10"/>
      <c r="AC269" s="10"/>
      <c r="AD269" s="10"/>
    </row>
    <row r="270" spans="1:30" s="11" customFormat="1" x14ac:dyDescent="0.3">
      <c r="A270" s="38"/>
      <c r="B270" s="36" t="s">
        <v>528</v>
      </c>
      <c r="C270" s="37"/>
      <c r="D270" s="36"/>
      <c r="E270" s="70">
        <f>G269+I269+K269</f>
        <v>241942.74</v>
      </c>
      <c r="F270" s="70"/>
      <c r="G270" s="70"/>
      <c r="H270" s="70"/>
      <c r="I270" s="70"/>
      <c r="J270" s="70"/>
      <c r="K270" s="70"/>
      <c r="L270" s="70"/>
      <c r="M270" s="70"/>
      <c r="N270" s="70"/>
      <c r="O270" s="70"/>
      <c r="P270" s="70"/>
      <c r="Q270" s="70"/>
      <c r="R270" s="70"/>
      <c r="S270" s="70"/>
      <c r="T270" s="70"/>
      <c r="U270" s="70"/>
      <c r="V270" s="70"/>
      <c r="W270" s="8"/>
      <c r="X270" s="10"/>
      <c r="Y270" s="10"/>
      <c r="Z270" s="10"/>
      <c r="AA270" s="10"/>
      <c r="AB270" s="10"/>
      <c r="AC270" s="10"/>
      <c r="AD270" s="10"/>
    </row>
    <row r="271" spans="1:30" ht="46.8" x14ac:dyDescent="0.3">
      <c r="A271" s="27"/>
      <c r="B271" s="43" t="s">
        <v>443</v>
      </c>
      <c r="C271" s="40"/>
      <c r="D271" s="43"/>
      <c r="E271" s="72">
        <v>0</v>
      </c>
      <c r="F271" s="72"/>
      <c r="G271" s="72">
        <v>0</v>
      </c>
      <c r="H271" s="72">
        <v>0</v>
      </c>
      <c r="I271" s="72">
        <v>13330</v>
      </c>
      <c r="J271" s="72">
        <v>0</v>
      </c>
      <c r="K271" s="72">
        <v>6158</v>
      </c>
      <c r="L271" s="72">
        <v>0</v>
      </c>
      <c r="M271" s="72">
        <v>0</v>
      </c>
      <c r="N271" s="72"/>
      <c r="O271" s="72">
        <v>0</v>
      </c>
      <c r="P271" s="72">
        <v>0</v>
      </c>
      <c r="Q271" s="72">
        <v>0</v>
      </c>
      <c r="R271" s="72">
        <v>0</v>
      </c>
      <c r="S271" s="72"/>
      <c r="T271" s="72">
        <v>0</v>
      </c>
      <c r="U271" s="72">
        <v>0</v>
      </c>
      <c r="V271" s="72">
        <v>0</v>
      </c>
      <c r="W271" s="9"/>
    </row>
    <row r="272" spans="1:30" ht="31.2" x14ac:dyDescent="0.3">
      <c r="A272" s="27"/>
      <c r="B272" s="43" t="s">
        <v>421</v>
      </c>
      <c r="C272" s="40"/>
      <c r="D272" s="43"/>
      <c r="E272" s="72">
        <v>0</v>
      </c>
      <c r="F272" s="72"/>
      <c r="G272" s="72">
        <v>7497.2</v>
      </c>
      <c r="H272" s="72">
        <v>0</v>
      </c>
      <c r="I272" s="72">
        <v>7420.68</v>
      </c>
      <c r="J272" s="72">
        <v>0</v>
      </c>
      <c r="K272" s="72">
        <v>7601.82</v>
      </c>
      <c r="L272" s="72">
        <v>0</v>
      </c>
      <c r="M272" s="72">
        <v>0</v>
      </c>
      <c r="N272" s="72"/>
      <c r="O272" s="72">
        <v>0</v>
      </c>
      <c r="P272" s="72">
        <v>0</v>
      </c>
      <c r="Q272" s="72">
        <v>0</v>
      </c>
      <c r="R272" s="72">
        <v>0</v>
      </c>
      <c r="S272" s="72"/>
      <c r="T272" s="72">
        <v>0</v>
      </c>
      <c r="U272" s="72">
        <v>0</v>
      </c>
      <c r="V272" s="72">
        <v>0</v>
      </c>
      <c r="W272" s="9"/>
    </row>
    <row r="273" spans="1:30" hidden="1" x14ac:dyDescent="0.3">
      <c r="B273" s="39" t="s">
        <v>529</v>
      </c>
    </row>
    <row r="275" spans="1:30" x14ac:dyDescent="0.3">
      <c r="H275" s="1"/>
      <c r="I275" s="79"/>
      <c r="J275" s="79"/>
      <c r="K275" s="79"/>
      <c r="L275" s="79"/>
      <c r="M275" s="79"/>
    </row>
    <row r="276" spans="1:30" s="23" customFormat="1" ht="30.6" x14ac:dyDescent="0.3">
      <c r="A276" s="88" t="s">
        <v>374</v>
      </c>
      <c r="B276" s="88"/>
      <c r="C276" s="88"/>
      <c r="D276" s="20"/>
      <c r="E276" s="20"/>
      <c r="F276" s="20"/>
      <c r="G276" s="20"/>
      <c r="H276" s="20"/>
      <c r="I276" s="88" t="s">
        <v>420</v>
      </c>
      <c r="J276" s="88"/>
      <c r="K276" s="88"/>
      <c r="L276" s="88"/>
      <c r="M276" s="88"/>
      <c r="N276" s="35"/>
      <c r="O276" s="20"/>
      <c r="P276" s="20"/>
      <c r="Q276" s="20"/>
      <c r="R276" s="20"/>
      <c r="S276" s="20"/>
      <c r="T276" s="20"/>
      <c r="U276" s="20"/>
      <c r="V276" s="20"/>
      <c r="W276" s="21"/>
      <c r="X276" s="22"/>
      <c r="Y276" s="22"/>
      <c r="Z276" s="22"/>
      <c r="AA276" s="22"/>
      <c r="AB276" s="22"/>
      <c r="AC276" s="22"/>
      <c r="AD276" s="22"/>
    </row>
    <row r="280" spans="1:30" x14ac:dyDescent="0.3">
      <c r="B280" s="28"/>
    </row>
    <row r="281" spans="1:30" x14ac:dyDescent="0.3">
      <c r="B281" s="28"/>
    </row>
    <row r="282" spans="1:30" x14ac:dyDescent="0.3">
      <c r="B282" s="28"/>
    </row>
    <row r="283" spans="1:30" x14ac:dyDescent="0.3">
      <c r="B283" s="28"/>
    </row>
    <row r="284" spans="1:30" x14ac:dyDescent="0.3">
      <c r="B284" s="28"/>
    </row>
    <row r="285" spans="1:30" x14ac:dyDescent="0.3">
      <c r="B285" s="28"/>
    </row>
  </sheetData>
  <mergeCells count="44">
    <mergeCell ref="A276:C276"/>
    <mergeCell ref="I276:M276"/>
    <mergeCell ref="A209:D209"/>
    <mergeCell ref="A182:B182"/>
    <mergeCell ref="A208:B208"/>
    <mergeCell ref="A268:B268"/>
    <mergeCell ref="A260:B260"/>
    <mergeCell ref="A183:D183"/>
    <mergeCell ref="A222:W222"/>
    <mergeCell ref="A215:M215"/>
    <mergeCell ref="A238:D238"/>
    <mergeCell ref="A221:B221"/>
    <mergeCell ref="A237:B237"/>
    <mergeCell ref="A214:B214"/>
    <mergeCell ref="A259:D259"/>
    <mergeCell ref="I275:M275"/>
    <mergeCell ref="Q1:W1"/>
    <mergeCell ref="A157:B157"/>
    <mergeCell ref="A2:W2"/>
    <mergeCell ref="W4:W6"/>
    <mergeCell ref="M4:V4"/>
    <mergeCell ref="E4:L5"/>
    <mergeCell ref="A4:A6"/>
    <mergeCell ref="D4:D6"/>
    <mergeCell ref="R5:R6"/>
    <mergeCell ref="T5:V5"/>
    <mergeCell ref="O5:Q5"/>
    <mergeCell ref="M5:M6"/>
    <mergeCell ref="C4:C6"/>
    <mergeCell ref="B4:B6"/>
    <mergeCell ref="A95:D95"/>
    <mergeCell ref="A119:B119"/>
    <mergeCell ref="A168:B168"/>
    <mergeCell ref="A177:D177"/>
    <mergeCell ref="D125:D130"/>
    <mergeCell ref="A140:B140"/>
    <mergeCell ref="A7:C7"/>
    <mergeCell ref="A85:D85"/>
    <mergeCell ref="A94:B94"/>
    <mergeCell ref="A124:B124"/>
    <mergeCell ref="A120:D120"/>
    <mergeCell ref="A160:B160"/>
    <mergeCell ref="A159:B159"/>
    <mergeCell ref="A110:D110"/>
  </mergeCells>
  <phoneticPr fontId="20" type="noConversion"/>
  <printOptions horizontalCentered="1"/>
  <pageMargins left="0.19685039370078741" right="0.19685039370078741" top="0.19685039370078741" bottom="0.19685039370078741" header="0.31496062992125984" footer="0.31496062992125984"/>
  <pageSetup paperSize="9" scale="44" orientation="landscape" r:id="rId1"/>
  <rowBreaks count="16" manualBreakCount="16">
    <brk id="23" max="22" man="1"/>
    <brk id="45" max="22" man="1"/>
    <brk id="59" max="22" man="1"/>
    <brk id="72" max="22" man="1"/>
    <brk id="88" max="22" man="1"/>
    <brk id="100" max="22" man="1"/>
    <brk id="106" max="22" man="1"/>
    <brk id="118" max="22" man="1"/>
    <brk id="143" max="22" man="1"/>
    <brk id="165" max="22" man="1"/>
    <brk id="185" max="22" man="1"/>
    <brk id="200" max="22" man="1"/>
    <brk id="212" max="22" man="1"/>
    <brk id="227" max="22" man="1"/>
    <brk id="241" max="22" man="1"/>
    <brk id="259"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 6</vt:lpstr>
      <vt:lpstr>'Приложение 6'!Заголовки_для_печати</vt:lpstr>
      <vt:lpstr>'Приложение 6'!Область_печати</vt:lpstr>
    </vt:vector>
  </TitlesOfParts>
  <Company>Krokoz™</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Сергей</dc:creator>
  <cp:lastModifiedBy>Рафис</cp:lastModifiedBy>
  <cp:lastPrinted>2017-01-25T07:45:57Z</cp:lastPrinted>
  <dcterms:created xsi:type="dcterms:W3CDTF">2014-02-21T09:02:42Z</dcterms:created>
  <dcterms:modified xsi:type="dcterms:W3CDTF">2017-01-25T07:47:47Z</dcterms:modified>
</cp:coreProperties>
</file>