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ЭтаКнига" defaultThemeVersion="124226"/>
  <mc:AlternateContent xmlns:mc="http://schemas.openxmlformats.org/markup-compatibility/2006">
    <mc:Choice Requires="x15">
      <x15ac:absPath xmlns:x15ac="http://schemas.microsoft.com/office/spreadsheetml/2010/11/ac" url="D:\Рабочий стол\Новая папка\Реестр расходных обязательств 2019\"/>
    </mc:Choice>
  </mc:AlternateContent>
  <xr:revisionPtr revIDLastSave="0" documentId="13_ncr:1_{A026082E-8C86-407C-B25C-FEBD20659164}" xr6:coauthVersionLast="43" xr6:coauthVersionMax="43" xr10:uidLastSave="{00000000-0000-0000-0000-000000000000}"/>
  <bookViews>
    <workbookView xWindow="-120" yWindow="-120" windowWidth="29040" windowHeight="15840" tabRatio="969" xr2:uid="{00000000-000D-0000-FFFF-FFFF00000000}"/>
  </bookViews>
  <sheets>
    <sheet name="МР" sheetId="3" r:id="rId1"/>
  </sheets>
  <definedNames>
    <definedName name="_xlnm.Print_Titles" localSheetId="0">МР!$11:$11</definedName>
    <definedName name="_xlnm.Print_Area" localSheetId="0">МР!$A$1:$S$107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60" i="3" l="1"/>
  <c r="N59" i="3" s="1"/>
  <c r="N14" i="3"/>
  <c r="O84" i="3" l="1"/>
  <c r="P84" i="3"/>
  <c r="Q84" i="3"/>
  <c r="R84" i="3"/>
  <c r="S84" i="3"/>
  <c r="N84" i="3"/>
  <c r="O92" i="3"/>
  <c r="N92" i="3"/>
  <c r="N87" i="3" s="1"/>
  <c r="N83" i="3" l="1"/>
  <c r="N76" i="3"/>
  <c r="S76" i="3"/>
  <c r="R76" i="3"/>
  <c r="Q76" i="3"/>
  <c r="P76" i="3"/>
  <c r="O76" i="3"/>
  <c r="N67" i="3"/>
  <c r="O63" i="3"/>
  <c r="P63" i="3"/>
  <c r="Q63" i="3"/>
  <c r="R63" i="3"/>
  <c r="S63" i="3"/>
  <c r="N63" i="3"/>
  <c r="N62" i="3" l="1"/>
  <c r="S53" i="3"/>
  <c r="R53" i="3"/>
  <c r="Q53" i="3"/>
  <c r="P53" i="3"/>
  <c r="O53" i="3"/>
  <c r="N53" i="3"/>
  <c r="S52" i="3" l="1"/>
  <c r="R52" i="3"/>
  <c r="Q52" i="3"/>
  <c r="P52" i="3"/>
  <c r="O52" i="3"/>
  <c r="N52" i="3"/>
  <c r="N51" i="3" s="1"/>
  <c r="N45" i="3" l="1"/>
  <c r="O45" i="3"/>
  <c r="P45" i="3"/>
  <c r="Q45" i="3"/>
  <c r="R45" i="3"/>
  <c r="S45" i="3"/>
  <c r="O51" i="3" l="1"/>
  <c r="P51" i="3"/>
  <c r="Q51" i="3"/>
  <c r="R51" i="3"/>
  <c r="S51" i="3"/>
  <c r="O60" i="3"/>
  <c r="O59" i="3" s="1"/>
  <c r="P60" i="3"/>
  <c r="P59" i="3" s="1"/>
  <c r="Q60" i="3"/>
  <c r="Q59" i="3" s="1"/>
  <c r="R60" i="3"/>
  <c r="R59" i="3" s="1"/>
  <c r="S60" i="3"/>
  <c r="S59" i="3" s="1"/>
  <c r="O67" i="3"/>
  <c r="P67" i="3"/>
  <c r="Q67" i="3"/>
  <c r="R67" i="3"/>
  <c r="S67" i="3"/>
  <c r="S62" i="3" l="1"/>
  <c r="P62" i="3"/>
  <c r="O62" i="3"/>
  <c r="Q62" i="3"/>
  <c r="R62" i="3"/>
  <c r="O87" i="3"/>
  <c r="P87" i="3"/>
  <c r="Q87" i="3"/>
  <c r="R87" i="3"/>
  <c r="S87" i="3"/>
  <c r="N80" i="3"/>
  <c r="S14" i="3"/>
  <c r="S13" i="3" s="1"/>
  <c r="Q14" i="3"/>
  <c r="Q13" i="3" s="1"/>
  <c r="R14" i="3"/>
  <c r="R13" i="3" s="1"/>
  <c r="P14" i="3"/>
  <c r="P13" i="3" s="1"/>
  <c r="O14" i="3"/>
  <c r="O13" i="3" s="1"/>
  <c r="N13" i="3"/>
  <c r="N12" i="3" l="1"/>
  <c r="Q83" i="3"/>
  <c r="Q80" i="3" s="1"/>
  <c r="Q12" i="3" s="1"/>
  <c r="P83" i="3"/>
  <c r="P80" i="3" s="1"/>
  <c r="P12" i="3" s="1"/>
  <c r="S83" i="3"/>
  <c r="S80" i="3" s="1"/>
  <c r="S12" i="3" s="1"/>
  <c r="O83" i="3"/>
  <c r="O80" i="3" s="1"/>
  <c r="O12" i="3" s="1"/>
  <c r="R83" i="3"/>
  <c r="R80" i="3" s="1"/>
  <c r="R12" i="3" s="1"/>
</calcChain>
</file>

<file path=xl/sharedStrings.xml><?xml version="1.0" encoding="utf-8"?>
<sst xmlns="http://schemas.openxmlformats.org/spreadsheetml/2006/main" count="901" uniqueCount="345">
  <si>
    <t>код строки</t>
  </si>
  <si>
    <t xml:space="preserve">Российской Федерации
субъекта Российской Федерации
</t>
  </si>
  <si>
    <t>Республики Башкортостан</t>
  </si>
  <si>
    <t>муниципального образования</t>
  </si>
  <si>
    <t xml:space="preserve">Код расхода по БК
</t>
  </si>
  <si>
    <t xml:space="preserve">Объем средств на исполнение расходного обязательства
</t>
  </si>
  <si>
    <t>раздел</t>
  </si>
  <si>
    <t>подраздел</t>
  </si>
  <si>
    <t xml:space="preserve">Наименование расходного обязательства, вопроса местного значения, полномочия, права муниципального образования
</t>
  </si>
  <si>
    <t xml:space="preserve">наименование, номер и дата
</t>
  </si>
  <si>
    <t>наименование, номер и дата</t>
  </si>
  <si>
    <t xml:space="preserve">номер статьи (подстатьи), пункта (подпункта)
</t>
  </si>
  <si>
    <t>номер статьи (подстатьи), пункта (подпункта)</t>
  </si>
  <si>
    <t xml:space="preserve">дата вступления в силу, срок действия
</t>
  </si>
  <si>
    <t>дата вступления в силу, срок действия</t>
  </si>
  <si>
    <t>х</t>
  </si>
  <si>
    <t>(подпись)</t>
  </si>
  <si>
    <t>Главный бухгалтер</t>
  </si>
  <si>
    <t>Единица измерения: тыс. руб. (с точностью до первого десятичного знака)</t>
  </si>
  <si>
    <r>
      <t xml:space="preserve">Наименование муниципального района Республики Башкортостан </t>
    </r>
    <r>
      <rPr>
        <b/>
        <sz val="12"/>
        <color theme="1"/>
        <rFont val="Times New Roman"/>
        <family val="1"/>
        <charset val="204"/>
      </rPr>
      <t>Мелеузовский район</t>
    </r>
  </si>
  <si>
    <t>владение, пользование и распоряжение имуществом, находящимся в муниципальной собственности муниципального района</t>
  </si>
  <si>
    <t xml:space="preserve">Федеральный закон от 06.10.2003 № 131-ФЗ "Об общих принципах организации местного самоуправления в Российской Федерации".
</t>
  </si>
  <si>
    <t xml:space="preserve"> подп.3 п.1 ст.15
</t>
  </si>
  <si>
    <t xml:space="preserve">08.10.2003-01.01.2999
</t>
  </si>
  <si>
    <t>Устав муниципального района Мелеузовский район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</si>
  <si>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пп.3 п.1 ст.4</t>
  </si>
  <si>
    <t xml:space="preserve">01.01.2006-01.01.2999
</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</si>
  <si>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</si>
  <si>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 xml:space="preserve"> подп.4 п.1 ст.15
</t>
  </si>
  <si>
    <t>Устав муниципального района Мелеузовский район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</si>
  <si>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пп.4 п.1 ст.4</t>
  </si>
  <si>
    <t>0500</t>
  </si>
  <si>
    <t>0502</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</si>
  <si>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</si>
  <si>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 xml:space="preserve"> подп.5 п.1 ст.15
</t>
  </si>
  <si>
    <t>Устав муниципального района Мелеузовский район РБ                                                     Муниципальная программа "Дорожное хозяйство и транспортное обслуживание муниципального района Мелеузовский район Республики Башкортостан"</t>
  </si>
  <si>
    <t>пп.5 п.1 ст.4</t>
  </si>
  <si>
    <t>0400</t>
  </si>
  <si>
    <t>0409</t>
  </si>
  <si>
    <t>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</si>
  <si>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 xml:space="preserve"> подп.6 п.1 ст.15
</t>
  </si>
  <si>
    <t>Устав муниципального района Мелеузовский район РБ                                           Муниципальная программа "Дорожное хозяйство и транспортное обслуживание муниципального района Мелеузовский район Республики Башкортостан"</t>
  </si>
  <si>
    <t>пп.6 п.1 ст.4</t>
  </si>
  <si>
    <t>0408</t>
  </si>
  <si>
    <t>Устав муниципального района Мелеузовский район РБ                                                       Муниципальная программа "Снижение рисков и смягчение последствий чрезвычайных ситуаций природного и техногенного характера в муниципальном районе Мелеузовский район Республики Башкортостан"</t>
  </si>
  <si>
    <t>0300</t>
  </si>
  <si>
    <t>пп.8 п.1 ст.4</t>
  </si>
  <si>
    <t>0309</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</si>
  <si>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в том числе путем выкупа, земельных участков в границах муниципального района для муниципальных нужд</t>
  </si>
  <si>
    <t xml:space="preserve"> подп.15 п.1 ст.15
</t>
  </si>
  <si>
    <t>Устав муниципального района Мелеузовский район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</si>
  <si>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пп.16 п.1 ст.4</t>
  </si>
  <si>
    <t>0412</t>
  </si>
  <si>
    <t>0800</t>
  </si>
  <si>
    <t>0801</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</si>
  <si>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</si>
  <si>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 xml:space="preserve"> подп.19.1 п.1 ст.15
</t>
  </si>
  <si>
    <t>Устав муниципального района Мелеузовский район РБ                                                            Муниципальная программа "Развитие культуры в муниципальном районе Мелеузовский район Республики Башкортостан"</t>
  </si>
  <si>
    <t>пп.22 п.1 ст.4</t>
  </si>
  <si>
    <t>0800,                 1200</t>
  </si>
  <si>
    <t>0801,                     1201</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</si>
  <si>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</si>
  <si>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 xml:space="preserve"> подп.21 п.1 ст.15
</t>
  </si>
  <si>
    <t>Устав муниципального района Мелеузовский район РБ                                                            Муниципальная программа "Снижение рисков и смягчение последствий чрезвычайных ситуаций природного и техногенного характера в муниципальном районе Мелеузовский район Республики Башкортостан",                                                  Муниципальная программа "Обеспечение общественной безопасности в муниципальном районе Мелеузовский район Республики Башкортостан"</t>
  </si>
  <si>
    <t>пп.25 п.1 ст.4</t>
  </si>
  <si>
    <t xml:space="preserve"> подп.25 п.1 ст.15
</t>
  </si>
  <si>
    <t xml:space="preserve">Постановление Правительства Республики Башкортостан от 30.11.2007 № 348 "О республиканской программе развития сельского хозяйства и регулирования рынков сельскохозяйственной продукции, сырья и продовольствия на 2008-2012 годы".
</t>
  </si>
  <si>
    <t xml:space="preserve">в целом
</t>
  </si>
  <si>
    <t xml:space="preserve">01.01.2008-31.12.2012
</t>
  </si>
  <si>
    <t>пп.29 п.1 ст.4</t>
  </si>
  <si>
    <t>0405,                 0412</t>
  </si>
  <si>
    <t xml:space="preserve"> подп.26 п.1 ст.15
</t>
  </si>
  <si>
    <t>Устав муниципального района Мелеузовский район РБ                                                                     Муниципальная программа "Развитие молодежной политики, физкультуры и спорта в муниципальном районе Мелеузовский район Республики Башкортостан"</t>
  </si>
  <si>
    <t>пп.30 п.1 ст.4</t>
  </si>
  <si>
    <t>1100</t>
  </si>
  <si>
    <t>1101</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</si>
  <si>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</si>
  <si>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 xml:space="preserve">Постановление Правительства Республики Башкортостан от 29.01.2015 № 10 "О переходе на поквартирные системы отоплепния и установке блочных котельных в муниципальных районах и городских округах в 2015-2020 годах".
</t>
  </si>
  <si>
    <t xml:space="preserve">29.01.2015-31.12.2020
</t>
  </si>
  <si>
    <t xml:space="preserve"> п.9 ст.34
</t>
  </si>
  <si>
    <t xml:space="preserve">Закон Республики Башкортостан от 28.03.2006 № 288-з "О порядке назначения и выплаты пенсии на муниципальной службе в Республике Башкортостан".
</t>
  </si>
  <si>
    <t xml:space="preserve"> ч.1 ст.8
</t>
  </si>
  <si>
    <t xml:space="preserve">15.04.2006-01.01.2999
</t>
  </si>
  <si>
    <t>Устав муниципального района Мелеузовский район РБ                    Муниципальная программа "Управление муниципальными финансами и муниципальным долгом муниципального района Мелеузовский район Республики Башкортостан",                                              Муниципальная программа "Развитие муниципальной службы в муниципальном районе Мелеузовский район Республики Башкортостан"</t>
  </si>
  <si>
    <t>ст.34</t>
  </si>
  <si>
    <t>0100</t>
  </si>
  <si>
    <t>Федеральный закон от 06.10.2003 № 131-ФЗ "Об общих принципах организации местного самоуправления в Российской Федерации".</t>
  </si>
  <si>
    <t>0113</t>
  </si>
  <si>
    <t>В целом</t>
  </si>
  <si>
    <t>0405</t>
  </si>
  <si>
    <t xml:space="preserve"> подп.7 п.1 ст.17
</t>
  </si>
  <si>
    <t>Устав муниципального района Мелеузовский район РБ  ,                                    Муниципальная программа "Развитие культуры в муниципальном районе Мелеузовский район Республики Башкортостан"</t>
  </si>
  <si>
    <t>пп.9 п.1 ст.6</t>
  </si>
  <si>
    <t>1200</t>
  </si>
  <si>
    <t>1202</t>
  </si>
  <si>
    <t>Соглашение между органами местного самоуправления муниципального района Мелеузовский район РБ и поселения о передаче полномочий</t>
  </si>
  <si>
    <t xml:space="preserve">01.01.2017-31.12.2017
</t>
  </si>
  <si>
    <t>1001</t>
  </si>
  <si>
    <t xml:space="preserve"> п.4 ст.15
</t>
  </si>
  <si>
    <t>п.2 ст. 15</t>
  </si>
  <si>
    <t>1000</t>
  </si>
  <si>
    <t>1003</t>
  </si>
  <si>
    <t>п.2 ст. 15.1</t>
  </si>
  <si>
    <t>Муниципальная программа "Социальная поддержка граждан в муниципальном районе Мелеузовский район Республики Башкортостан"</t>
  </si>
  <si>
    <t>01.01.2017-31.12.2021  г.г.</t>
  </si>
  <si>
    <t>Федеральный закон от 21.07.2007 г.№ 185-ФЗ "О Фонде содействия реформированию жилищно-коммунального хозяйства"</t>
  </si>
  <si>
    <t>21.07.2007-01.01.2999</t>
  </si>
  <si>
    <t>Закон Республики Башкортостан от 28.06.2013 г.№ 694-з "Об организации проведения капитального ремонта общего имущества в многоквартирных домах, расположенных на территории Республики Башкортостан"</t>
  </si>
  <si>
    <t>п.9 ст.19</t>
  </si>
  <si>
    <t>28.06.2013-01.01.2999</t>
  </si>
  <si>
    <t>Соглашение между Министерствомжилитщно-коммунального хозяйства Республики Башкортостан и Администрацией муниципального района Мелеузовский района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</si>
  <si>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0500,                 1000</t>
  </si>
  <si>
    <t>0501,                    1003</t>
  </si>
  <si>
    <t>Федеральный закон от 06.10.2003 № 131-ФЗ "Об общих принципах организации местного самоуправления в Российской Федерации".                                                                                                                                       Постановление Правительства Российской Федерации от 15.07.2013 г. № 598 "О федеральной целевой программе "Устойчивое развитие сельских территорий на 2014-2017 годы и на период до 2020 года"".</t>
  </si>
  <si>
    <t xml:space="preserve">  п.2 ст. 15.1</t>
  </si>
  <si>
    <t>15.07.2013-01.01.2020</t>
  </si>
  <si>
    <t>Закон Республики Башкортостан от 02.12.2005 г. № 250-з "О регулировании жилищных отношений в Республике Башкортостан".</t>
  </si>
  <si>
    <t>ст.19</t>
  </si>
  <si>
    <t>12.12.2005-01.01.2999</t>
  </si>
  <si>
    <t>Соглашение между Министерством сельского хозяйства Республики Башкортостан и Администрацией муниципального района Мелеузовский района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</si>
  <si>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 xml:space="preserve">В целом      </t>
  </si>
  <si>
    <t xml:space="preserve">Федеральный закон от 06.10.1999 № 184-ФЗ "Об общих принципах организации законодательных (представительных) и исполнительных органов власти субъектов Российской Федерации".
</t>
  </si>
  <si>
    <t xml:space="preserve">19.10.1999-01.01.2999
</t>
  </si>
  <si>
    <t>пп. 24 п. 2 ст. 26.3</t>
  </si>
  <si>
    <t xml:space="preserve">Закон Республики Башкортостан от 24.07.2000 № 87-з "О государственной поддержке многодетных семей в Республике Башкортостан".
</t>
  </si>
  <si>
    <t>ст. 5</t>
  </si>
  <si>
    <t>24.07.2000-01.01.2999</t>
  </si>
  <si>
    <t xml:space="preserve">Соглашение между Министерством образования РБ и Администрацией муниципального района Мелеузовский район РБ </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</si>
  <si>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</si>
  <si>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 xml:space="preserve">Закон Республики Башкортостан от 28.12.2005 № 260-з "О наделении органов местного самоуправления отдельными государственными полномочиями Республики Башкортостан".                                                    Закон Республики Башкортостан от 10.10.2006 № 354-з "О наделении органов местного самоуправления отдельными государственными полномочиями Республики Башкортостан по созданию и обеспечению административных комиссий".
</t>
  </si>
  <si>
    <t xml:space="preserve"> п.2 ч.1 ст.1
</t>
  </si>
  <si>
    <t xml:space="preserve">01.01.2006-01.01.2999                                                                                                                                                                                                                                                                                                                                                                                                               10.10.2006-01.01.2999
</t>
  </si>
  <si>
    <t>Соглашение между Министерством образования РБ и Администрацией муниципального района Мелеузовский район РБ                                                                                                Муниципальная программа "Развитие муниципальной службы в муниципальном районе Мелеузовский район Республики Башкортостан"</t>
  </si>
  <si>
    <t>на организацию и осуществление деятельности по опеке и попечительству</t>
  </si>
  <si>
    <t xml:space="preserve">Закон Республики Башкортостан от 28.12.2005 № 260-з "О наделении органов местного самоуправления отдельными государственными полномочиями Республики Башкортостан".
</t>
  </si>
  <si>
    <t xml:space="preserve"> п.4 ч.1 ст.1
</t>
  </si>
  <si>
    <t>Соглашение между Министерством образования РБ и Администрацией муниципального района Мелеузовский район РБ                                                                                             Муниципальная программа "Развитие системы образования муниципального района Мелеузовский район Республики Башкортостан"                                                                                                                          Муниципальная программа "Развитие муниципальной службы в муниципальном районе Мелеузовский район Республики Башкортостан"</t>
  </si>
  <si>
    <t>Закон Республики Башкортостан от 03.03.1994 № ВС-22/43 "О ветеринарии"</t>
  </si>
  <si>
    <t xml:space="preserve"> ст 5 ч 4</t>
  </si>
  <si>
    <t>03.03.1994 - 01.01.2999</t>
  </si>
  <si>
    <t>Соглашение между Администрацией муниципального района Мелеузовский район РБ и Управлением ветеринарии РБ</t>
  </si>
  <si>
    <t xml:space="preserve">п.2 ст.15.1                                                                                              </t>
  </si>
  <si>
    <t>Соглашение между органами местного самоуправления муниципального района и поселения о передаче полномочий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</si>
  <si>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0500,                1400</t>
  </si>
  <si>
    <t>0503,                    0505,              1403</t>
  </si>
  <si>
    <t>Соглашение между органами местного самоуправления муниципального района и поселения о передаче полномочий                                                      Муниципальная программа "Дорожное хозяйство и транспортное обслуживание муниципального района Мелеузовский район Республики Башкортостан"</t>
  </si>
  <si>
    <t xml:space="preserve">Федеральный закон от 28.03.1998 № 53-ФЗ "О воинской обязанности и военной службе".
</t>
  </si>
  <si>
    <t xml:space="preserve"> абз.2,22 п.2 ст.8
</t>
  </si>
  <si>
    <t xml:space="preserve">02.04.1998-01.01.2999
</t>
  </si>
  <si>
    <t>Соглашение между Гос. комитетом РБ  по делам юстиции и Администрацией муниципального района Мелеузовский район РБ                                                                                      Муниципальная программа "Развитие муниципальной службы в муниципальном районе Мелеузовский район Республики Башкортостан"</t>
  </si>
  <si>
    <t>0200</t>
  </si>
  <si>
    <t>0203</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</si>
  <si>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(городскому поселению)</t>
  </si>
  <si>
    <t>закупка автотранспортных средств и коммунальной техники</t>
  </si>
  <si>
    <t>владение, пользование и распоряжение имуществом, находящимся в муниципальной собственности селського поселения</t>
  </si>
  <si>
    <t>долевое финансирование на решение отдельных вопросов местного значения</t>
  </si>
  <si>
    <t>Федеральный закон от 07.12.2011 г. № 416-ФЗ "О водоснабжении и водоотведении"</t>
  </si>
  <si>
    <t xml:space="preserve">07.12.2011-01.01.2999
</t>
  </si>
  <si>
    <t>Постановление Правительства РБ от 20.02.2015 г. № 49 "О внесении изменений в некоторые решения Правительства Республики Башкортостан и об утверждении правил предоставления и распределения субсидий бюджетам муниципальных районов Республики Башкортостан по мероприятиям ФЦП "Устойчивое развитие сельских территорий на 2014-2017 годы и на период до 2020 года"</t>
  </si>
  <si>
    <t>пр 1-4</t>
  </si>
  <si>
    <t>20.02.2015-01.01.2999</t>
  </si>
  <si>
    <t>Постановление Правительства Республики Башкортостан от 04.05.2010 г. № 160 "Об утверждении Порядка предоставления субсидий бюджетам муниципальных районов и городских округов Республики Башкортостан из бюджета Республики Башкортостан на софинансирование расходных обязательств, возникающих при выполнении полномочий органов МСУ по вопросам местного значения"</t>
  </si>
  <si>
    <t xml:space="preserve">04.05.2010-01.01.2999
</t>
  </si>
  <si>
    <t>п. 7.1</t>
  </si>
  <si>
    <t>п.2 ст.14.1</t>
  </si>
  <si>
    <t>по плану</t>
  </si>
  <si>
    <t>по факту исполнения</t>
  </si>
  <si>
    <t>плановый период</t>
  </si>
  <si>
    <t xml:space="preserve">Договора между Администрацией муниц. р-на Мелеузовский район и Мелеузовской горрайорганизацией ветеранов», РО ОООИ «Всероссийское общество глухих» по РБ, Первичной территориальной организацией союза ветеранов Афганистана Г. Мелеуза, Мелеузовской ГРО БРО ВОИ                                                                           Муниципальная программа "Социальная поддержка граждан в муниципальном районе  Мелеузовский район Республики Башкортостан";   </t>
  </si>
  <si>
    <t>Постановление Правительства РБ от 22.01.2014 № 18 "О государственной программе "Развитие транспортной системы в Республике Башкортостан"</t>
  </si>
  <si>
    <t>пр. 5</t>
  </si>
  <si>
    <t>01.01.2014-01.01.2025</t>
  </si>
  <si>
    <t>Соглашение между органами местного самоуправления муниципального района и поселения о передаче полномочий                                                                                            Муниципальная программа  "Дорожное хозяйство и транспортное обслуживание муниципального района Мелеузовский район Республики Башкортостан"</t>
  </si>
  <si>
    <t xml:space="preserve">28.10.2013-31.12.2018
</t>
  </si>
  <si>
    <t>Постановление Правительства Республики Башкортостан от 28.10.2013 г. № 484 "Об утверждении Порядка предоставления субсидий бюджетам муниципальных районов и городских округов Республики Башкортостан из бюджета Республики Башкортостан на софинансирование расходов муниципальных образований, возникающих при поэтапном доведении к 2018 году средней заработной платы работников муниципальных учреждений культуры до средней заработной платы в Республике Башкортостан, педагогических работников муниципальных учреждений дополнительного образования детей - до средней заработной платы учителей в Республике Башкортостан"</t>
  </si>
  <si>
    <t xml:space="preserve">Федеральный закон от 06.10.2003 № 131-ФЗ "Об общих принципах организации местного самоуправления в Российской Федерации"
</t>
  </si>
  <si>
    <t xml:space="preserve">п.2 ст.14.1                                                                                              </t>
  </si>
  <si>
    <t>Соглашение между органами местного самоуправления муниципального района Мелеузовский район РБ и городского поселения город Мелеуз                                                                                     Муниципальная программа "Развитие культуры в муниципальном районе Мелеузовский район Республики Башкортостан"</t>
  </si>
  <si>
    <t>0310</t>
  </si>
  <si>
    <t>пп.32 п.1 ст.4</t>
  </si>
  <si>
    <t>Соглашение между органами местного самоуправления муниципального района Мелеузовский район РБ и поселения о передаче полномочий                                                    Муниципальная программа  "Социальная поддержка граждан в муниципальном районе Мелеузовский район Республики Башкортостан"</t>
  </si>
  <si>
    <t xml:space="preserve">19.04.2017-01.01.2999
</t>
  </si>
  <si>
    <t>Постановление Правительства Республики Башкортостан от 19.04.2017 г. № 168 "О реализации на территории Республики Башкортостан проектов развития общественной инфраструктуры, основанных на местных инициативах"</t>
  </si>
  <si>
    <t>Соглашение между органами местного самоуправления муниципального района и сельского поселения Сарышевский сельсовет                                                                                            Муниципальная программа  "Обеспечение общественной безопсности в муниципальном районе Мелеузовский район Республики Башкортостан"</t>
  </si>
  <si>
    <t>Соглашение между органами местного самоуправления муниципального района и поселений                                                      Муниципальная программа "Развитие системы жилищно-коммунального хозяйства, строиетльного комплекса и управления муниципальной собственностью муниципального района Мелеузовский район Республики Башкортостан"</t>
  </si>
  <si>
    <t xml:space="preserve">                       1400</t>
  </si>
  <si>
    <t xml:space="preserve">                                 1403</t>
  </si>
  <si>
    <t>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</si>
  <si>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ст 17 п 1 пп 6.1</t>
  </si>
  <si>
    <t>Устав муниципального района Мелеузовский район РБ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                                                                                                  Муниципальная программа "Развитие сельского хозяйства и регулирование рынков сельскохозяйственной продукции, сырья и продовольствия в муниципальном районе Мелеузовский район Республики Башкортостан"</t>
  </si>
  <si>
    <t>пп.8 п.1 ст.6</t>
  </si>
  <si>
    <t xml:space="preserve"> подп.11 п.1 ст.15
</t>
  </si>
  <si>
    <t xml:space="preserve">Закон Республики Башкортостан от 31.12.1999 № 44-з "Об основных гарантиях прав ребенка в Республике Башкортостан".
</t>
  </si>
  <si>
    <t xml:space="preserve"> п.1 ст.12
</t>
  </si>
  <si>
    <t xml:space="preserve">11.04.2000-01.01.2999
</t>
  </si>
  <si>
    <t xml:space="preserve">Устав муниципального района Мелеузовский район РБ                                                                                                                          Муниципальная программа "Развитие системы образования муниципального района Мелеузовский район Республики Башкортостан",                                                                                Муниципальная программа "Развитие культуры в муниципальном районе Мелеузовский район Республики Башкортостан"                                               </t>
  </si>
  <si>
    <t>пп.13 п.1 ст.4</t>
  </si>
  <si>
    <t>0700</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</si>
  <si>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</si>
  <si>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 xml:space="preserve"> подп.19 п.1 ст.15
</t>
  </si>
  <si>
    <t>Устав муниципального района Мелеузовский район РБ                                                             Муниципальная программа "Развитие культуры в муниципальном районе Мелеузовский район Республики Башкортостан"</t>
  </si>
  <si>
    <t>пп.21 п.1 ст.4</t>
  </si>
  <si>
    <t>организация и осуществление мероприятий межпоселенческого характера по работе с детьми и молодежью</t>
  </si>
  <si>
    <t xml:space="preserve"> подп.27 п.1 ст.15
</t>
  </si>
  <si>
    <t>Устав муниципального района Мелеузовский район РБ                                                                    Муниципальная программа "Развитие молодежной политики, физкультуры и спорта в муниципальном районе Мелеузовский район Республики Башкортостан"</t>
  </si>
  <si>
    <t>пп.31 п.1 ст.4</t>
  </si>
  <si>
    <t>0707</t>
  </si>
  <si>
    <t>Соглашение между органами местного самоуправления муниципального района и городского поселения город Мелеуз                                                                                                           Муниципальная программа "Развитие культуры в муниципальном районе Мелеузовский район Республики Башкортостан"</t>
  </si>
  <si>
    <t xml:space="preserve">п.2 ст.15.1
</t>
  </si>
  <si>
    <t>2022 г.</t>
  </si>
  <si>
    <t>по составлению списков кандидатов в присяжные заседатели</t>
  </si>
  <si>
    <t>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</si>
  <si>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 xml:space="preserve">ст.15 ч.1 п.4
</t>
  </si>
  <si>
    <t>0600</t>
  </si>
  <si>
    <t>0605</t>
  </si>
  <si>
    <t>Соглашение между органами местного самоуправления муниципального района и поселений                                                                                            Муниципальная программа  "Развитие системы жилищно-коммунального хозяйства, строительного комплекса и управления муниципальной собственностью муниципального района Мелеузовский район Республики Башкортостан"</t>
  </si>
  <si>
    <t>1400</t>
  </si>
  <si>
    <t>1402</t>
  </si>
  <si>
    <t xml:space="preserve">отчетный 2019 г.
</t>
  </si>
  <si>
    <t>текущий 2020 г.</t>
  </si>
  <si>
    <t>очередной 2021 г.</t>
  </si>
  <si>
    <t>2023 г.</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</si>
  <si>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городской местности</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</si>
  <si>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сельской местности</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</si>
  <si>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</si>
  <si>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осуществление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</si>
  <si>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эксплуатационыые конторы и другие)</t>
  </si>
  <si>
    <t xml:space="preserve">создание условий для расширения рынка сельскохозяйственной продукции, сырья и продовольствия, </t>
  </si>
  <si>
    <t>создание условий для развития сельскохозяйственного производства в поселениях в сфере животноводства с учетом рыболовства и рыбоводства</t>
  </si>
  <si>
    <t>создание условий для развития сельскохозяйственного производства в поселениях в сфере растениеводства</t>
  </si>
  <si>
    <t>содействие развитию малого и среднего предпринимательства</t>
  </si>
  <si>
    <t>оказание поддержки социально-ориентированнным некоммерческим организациям, благотворительной деятельности и добровольчеству</t>
  </si>
  <si>
    <t>обеспечение условий для развития на территории муниципального района физической культуры, школьного спорта и массового спорта</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</si>
  <si>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соответсвии с жилищным законодательством на территории сельского поселения</t>
  </si>
  <si>
    <t>организация проведения официальных физкультурно-оздоровительных и спортивных мероприятий муниципального района</t>
  </si>
  <si>
    <t>организация в соответсвии с Федеральным законом от 24 июля 20117 г. № 221-ФЗ"О государственном кадастре недвижимости" выполнения комплексных кадастровых работ и устверждение карты плана территории</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</si>
  <si>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</si>
  <si>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городского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</si>
  <si>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</si>
  <si>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</si>
  <si>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организация благоустройства территории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</si>
  <si>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</si>
  <si>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</si>
  <si>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</si>
  <si>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</si>
  <si>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</si>
  <si>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</si>
  <si>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Предоставление доплаты за выслугу лет к трудовой пенсии муниципальным служащим за счет средств местного бюджета</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</si>
  <si>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</si>
  <si>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</si>
  <si>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полномочиями по организации теплоснабжения, предусмотренными Федеральным законом  от   27 июля 2010  г.  № 190-ФЗ  "О теплоснабжении"</t>
  </si>
  <si>
    <t>полномочиями в сфере водоснабжения и водоотведения, предусмотренными Федеральным законом от  7 декабря  2011  г.  № 416-ФЗ  "О водоснабжении и водоотведении"</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</si>
  <si>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</si>
  <si>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обеспечение условий для развития на территории  поселения физической культуры, школьного спорта и массового спорта</t>
  </si>
  <si>
    <t>утверждение правил благоустройства территории поселения, осуществление контроля за их соблюдением</t>
  </si>
  <si>
    <t>утверждение генеральных планов  поселения, правил землепользования и застройки, утверждение подготовленной на основе генеральных планов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поселения, утверждение местных нормативов градостроительного проектирования  поселений, резервирование земель и изъятие земельных участков в границах  поселения для муниципальных нужд, осуществление муниципального земельного контроля в границах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</si>
  <si>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местного значения муниципального района), наименований элементам планировочной структуры в границах  поселения, изменение, аннулирование таких наименований, размещение информации в государственном адресном реестре</t>
  </si>
  <si>
    <t>Устав муниципального района Мелеузовский район РБ                                                      Муниципальная программа "Развитие сельского хозяйства и регулирование рынков сельскохозяйственной продукции, сырья и продовольствия в муниципальном районе Мелеузовский район Республики Башкортостан"</t>
  </si>
  <si>
    <t>Устав муниципального района Мелеузовский район РБ                                                        Муниципальная программа "Развитие сельского хозяйства и регулирование рынков сельскохозяйственной продукции, сырья и продовольствия в муниципальном районе Мелеузовский район Республики Башкортостан"</t>
  </si>
  <si>
    <t>Устав муниципального района Мелеузовский район РБ                                                          Муниципальная программа "Развитие сельского хозяйства и регулирование рынков сельскохозяйственной продукции, сырья и продовольствия в муниципальном районе Мелеузовский район Республики Башкортостан"</t>
  </si>
  <si>
    <t xml:space="preserve">Устав муниципального района Мелеузовский район РБ      Муниципальная программа "Развитие и поддержка малого и среднего предпринимательства в муниципальном районе Мелеузовский район Республики Башкортостан"                                                      </t>
  </si>
  <si>
    <t>Подготовка и проведение Всероссийской переписи 2020 года</t>
  </si>
  <si>
    <t>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</si>
  <si>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ст 5 п 3</t>
  </si>
  <si>
    <t>Федеральный закон "о всероссийской переписи населения"</t>
  </si>
  <si>
    <t xml:space="preserve">0100, 0400, 0500                    </t>
  </si>
  <si>
    <t xml:space="preserve">0113, 0412, 0501                    </t>
  </si>
  <si>
    <t xml:space="preserve">0405            </t>
  </si>
  <si>
    <t>0500, 1000</t>
  </si>
  <si>
    <t>0501, 1003</t>
  </si>
  <si>
    <t xml:space="preserve">                 1000</t>
  </si>
  <si>
    <t>1003,                    1004</t>
  </si>
  <si>
    <t>0503</t>
  </si>
  <si>
    <t xml:space="preserve">0300, 0500              </t>
  </si>
  <si>
    <t xml:space="preserve">0310, 0503,                    0505           </t>
  </si>
  <si>
    <t xml:space="preserve">0709                  </t>
  </si>
  <si>
    <t xml:space="preserve">0702                  </t>
  </si>
  <si>
    <t xml:space="preserve"> 1000</t>
  </si>
  <si>
    <t>1004</t>
  </si>
  <si>
    <t xml:space="preserve">01.01.2019-31.12.2019
</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</si>
  <si>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</si>
  <si>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 xml:space="preserve">0701,             0702,                  </t>
  </si>
  <si>
    <t>0702</t>
  </si>
  <si>
    <t xml:space="preserve">0703                  </t>
  </si>
  <si>
    <t xml:space="preserve">0707                 </t>
  </si>
  <si>
    <t xml:space="preserve">0103, 0104,0107,                                        0111,                                   0133      </t>
  </si>
  <si>
    <t>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</si>
  <si>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ст 17 п 1 пп3</t>
  </si>
  <si>
    <t>Устав муниципального района Мелеузовский район РБ                                                                      Муниципальная программа "Управление муниципальными финансами и муниципальным долгом муниципального района Мелеузовский район Республики Башкортостан"</t>
  </si>
  <si>
    <t>пп.3 п.1 ст.6</t>
  </si>
  <si>
    <t>0400, 0500</t>
  </si>
  <si>
    <t>0405, 0505</t>
  </si>
  <si>
    <t>на выплату единовременного пособия при всех формах устройства детей, лишенных родительского попечения, в семью</t>
  </si>
  <si>
    <t xml:space="preserve">Федеральный закон от 19.05.1995 № 81-ФЗ "О государственных пособиях гражданам, имеющим детей".
</t>
  </si>
  <si>
    <t xml:space="preserve"> ч.1,2 ст.4.1
</t>
  </si>
  <si>
    <t xml:space="preserve">24.05.1995-01.01.2999
</t>
  </si>
  <si>
    <t>Соглашение между Министерством образования РБ и Администрацией муниципального района Мелеузовский район РБ                                                                                         Муниципальная программа "Развитие системы образования муниципального района Мелеузовский район Республики Башкортостан"</t>
  </si>
  <si>
    <t xml:space="preserve">В целом        </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</si>
  <si>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</si>
  <si>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на организацию и обеспечение отдыха и оздоровления детей (за исключением организации отдыха детей в каникулярное время), осуществление мероприятий по обеспечению безопасности жизни и здоровья детей в период их пребывания в организациях отдыха детей и их оздоровления, осуществление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осуществление иных полномочий, предусмотренных Федеральным законом от 24 июля 1998 г. № 124-ФЗ «Об основных гарантиях прав ребенка в Российской Федерации»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</si>
  <si>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</si>
  <si>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 xml:space="preserve"> подп.13 п.2 ст.26.3
</t>
  </si>
  <si>
    <t>Соглашение между Министерством образования РБ и Администрацией муниципального района Мелеузовский район РБ                                                                          Муниципальная программа "Развитие системы образования муниципального района Мелеузовский район Республики Башкортостан"</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</si>
  <si>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</si>
  <si>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</si>
  <si>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0701</t>
  </si>
  <si>
    <t xml:space="preserve"> подп.20 п.1 ст.15
</t>
  </si>
  <si>
    <t>Устав муниципального района Мелеузовский район РБ                                                         Муниципальная программа "Управление муниципальными финансами и муниципальным долгом муниципального района Мелеузовский район Республики Башкортостан"</t>
  </si>
  <si>
    <t xml:space="preserve">01.01.2016-01.01.2999
</t>
  </si>
  <si>
    <t>1401</t>
  </si>
  <si>
    <t>Условно утвержденные расходы на первый и второй годы планового периода в соответствии с решением о местном бюджете</t>
  </si>
  <si>
    <t xml:space="preserve">Расходные обязательства, возникшие в результате принятия нормативных правовых актов муниципального района, заключения договоров (соглашений), всего из них:
</t>
  </si>
  <si>
    <t>1.Расходные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 (статья 15 131-ФЗ)</t>
  </si>
  <si>
    <t xml:space="preserve">1.1. по перечню, предусмотренному частью 1 статьи 15 и частью 4 статьи 14 Федерального закона от 6 октября 2003 г. № 131-ФЗ «Об общих принципах организации местного самоуправления в Российской Федерации», всего
</t>
  </si>
  <si>
    <t>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</si>
  <si>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</si>
  <si>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4.1.за счет субвенций, предоставленных из федерального бюджета, всего</t>
  </si>
  <si>
    <t>4.2. за счет субвенций, предоставленных из бюджета субъекта Российской Федерации, всего</t>
  </si>
  <si>
    <t>5.отдельные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</si>
  <si>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</si>
  <si>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6.1. по предоставлению дотаций на выравнивание бюджетной обеспеченности городских, сельских поселений, всего</t>
  </si>
  <si>
    <t>6.4.2.в иных случаях, не связанных с заключением соглашений, всего</t>
  </si>
  <si>
    <t>Бюджетный кодекс Российской Федерации от 31.07.1998 №145-ФЗ</t>
  </si>
  <si>
    <t>Ст.184</t>
  </si>
  <si>
    <t>Приложение № 1
к Положению о ведении реестра расходных обязательств муниципального района Мелеузовский район Республики Башкортостан и составлении консолидированного реестра расходных обязательств муниципального района Мелеузовский район Республики Башкортостан</t>
  </si>
  <si>
    <t xml:space="preserve">  РЕЕСТР РАСХОДНЫХ ОБЯЗАТЕЛЬСТВ МУНИЦИПАЛЬНОГО РАЙОНА МЕЛЕУЗОВСКИЙ РАЙОН РЕСПУБЛИКИ БАШКОРТОСТАН</t>
  </si>
  <si>
    <t>на 1 января 2020 года</t>
  </si>
  <si>
    <t xml:space="preserve">
</t>
  </si>
  <si>
    <t xml:space="preserve">  
</t>
  </si>
  <si>
    <t>3.1.по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</si>
  <si>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6.2. по предоставлению субвенций в бюджеты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</si>
  <si>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63.4.по предоставлению иных межбюджетных трансфертов, всего</t>
  </si>
  <si>
    <t>6.3.1.в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</si>
  <si>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6.3.2.организация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</si>
  <si>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права на решение вопросов, не отнесенных к вопросам местного значения муниципального района, всего (статья 15.1  131-ФЗ)</t>
  </si>
  <si>
    <t xml:space="preserve">Зам. главы Администрации- начальник Финансового управления муниципального района Мелеузовский район Республики Башкортостан 
</t>
  </si>
  <si>
    <t>Г.Н. Гончаренко</t>
  </si>
  <si>
    <t>Зам. начальника Финансового управления - начальник бюджетного отдела</t>
  </si>
  <si>
    <t>Г.Ф. Тагирова</t>
  </si>
  <si>
    <t>А.Ф. Альмухаметова</t>
  </si>
  <si>
    <t>Исполнитель</t>
  </si>
  <si>
    <t>ведущий экономист бюджетного отдела</t>
  </si>
  <si>
    <t>А.Ф.Валитова</t>
  </si>
  <si>
    <t xml:space="preserve">  (должность)  </t>
  </si>
  <si>
    <t>(фамилия, инициалы)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</si>
</sst>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b/>
      <sz val="12"/>
      <color theme="1"/>
      <name val="Times New Roman"/>
      <family val="1"/>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113">
    <xf numFmtId="0" fontId="0" fillId="0" borderId="0" xfId="0"/>
    <xf numFmtId="0" fontId="7"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49" fontId="2" fillId="2" borderId="1" xfId="0" applyNumberFormat="1" applyFont="1" applyFill="1" applyBorder="1" applyAlignment="1">
      <alignment vertical="top" wrapText="1"/>
    </xf>
    <xf numFmtId="0" fontId="3" fillId="2" borderId="1" xfId="0" applyFont="1" applyFill="1" applyBorder="1" applyAlignment="1">
      <alignment horizontal="center" vertical="top"/>
    </xf>
    <xf numFmtId="0" fontId="2" fillId="2" borderId="1" xfId="0" applyFont="1" applyFill="1" applyBorder="1" applyAlignment="1">
      <alignment horizontal="center" vertical="top"/>
    </xf>
    <xf numFmtId="0" fontId="2" fillId="2" borderId="0" xfId="0" applyFont="1" applyFill="1" applyAlignment="1">
      <alignment vertical="top" wrapText="1"/>
    </xf>
    <xf numFmtId="0" fontId="1" fillId="2" borderId="0" xfId="0" applyFont="1" applyFill="1"/>
    <xf numFmtId="0" fontId="1" fillId="2" borderId="0" xfId="0" applyFont="1" applyFill="1" applyAlignment="1">
      <alignment vertical="top" wrapText="1"/>
    </xf>
    <xf numFmtId="0" fontId="3" fillId="2" borderId="0" xfId="0" applyFont="1" applyFill="1" applyAlignment="1">
      <alignment horizontal="center" vertical="top" wrapText="1"/>
    </xf>
    <xf numFmtId="0" fontId="2" fillId="2" borderId="0" xfId="0" applyFont="1" applyFill="1" applyAlignment="1">
      <alignment horizontal="center" vertical="top" wrapText="1"/>
    </xf>
    <xf numFmtId="0" fontId="2" fillId="2" borderId="0" xfId="0" applyFont="1" applyFill="1"/>
    <xf numFmtId="0" fontId="3" fillId="2" borderId="0" xfId="0" applyFont="1" applyFill="1"/>
    <xf numFmtId="0" fontId="2" fillId="2" borderId="1" xfId="0" applyFont="1" applyFill="1" applyBorder="1" applyAlignment="1">
      <alignment horizontal="center"/>
    </xf>
    <xf numFmtId="0" fontId="3" fillId="2" borderId="1" xfId="0" applyFont="1" applyFill="1" applyBorder="1" applyAlignment="1">
      <alignment horizontal="center"/>
    </xf>
    <xf numFmtId="0" fontId="2" fillId="2" borderId="1" xfId="0" applyFont="1" applyFill="1" applyBorder="1" applyAlignment="1">
      <alignment horizontal="left" vertical="top"/>
    </xf>
    <xf numFmtId="0" fontId="8" fillId="2" borderId="5" xfId="0" applyNumberFormat="1" applyFont="1" applyFill="1" applyBorder="1" applyAlignment="1" applyProtection="1">
      <alignment vertical="top" wrapText="1"/>
      <protection locked="0"/>
    </xf>
    <xf numFmtId="0" fontId="6" fillId="2" borderId="1" xfId="0" applyNumberFormat="1" applyFont="1" applyFill="1" applyBorder="1" applyAlignment="1" applyProtection="1">
      <alignment horizontal="left" vertical="top" wrapText="1"/>
      <protection locked="0"/>
    </xf>
    <xf numFmtId="49" fontId="7"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2" fillId="2" borderId="13" xfId="0" applyFont="1" applyFill="1" applyBorder="1"/>
    <xf numFmtId="164" fontId="1" fillId="2" borderId="0" xfId="0" applyNumberFormat="1" applyFont="1" applyFill="1"/>
    <xf numFmtId="0" fontId="2" fillId="2" borderId="0" xfId="0" applyFont="1" applyFill="1" applyAlignment="1">
      <alignment vertical="top"/>
    </xf>
    <xf numFmtId="0" fontId="2" fillId="2" borderId="1" xfId="0" applyFont="1" applyFill="1" applyBorder="1" applyAlignment="1">
      <alignment horizontal="left" vertical="justify" wrapText="1"/>
    </xf>
    <xf numFmtId="0" fontId="7" fillId="2" borderId="1" xfId="0" applyFont="1" applyFill="1" applyBorder="1" applyAlignment="1">
      <alignment horizontal="left" vertical="justify" wrapText="1"/>
    </xf>
    <xf numFmtId="0" fontId="2" fillId="2" borderId="1" xfId="0" applyFont="1" applyFill="1" applyBorder="1" applyAlignment="1">
      <alignment horizontal="left" vertical="justify"/>
    </xf>
    <xf numFmtId="0" fontId="3" fillId="2" borderId="1" xfId="0" applyFont="1" applyFill="1" applyBorder="1" applyAlignment="1">
      <alignment horizontal="left" vertical="justify"/>
    </xf>
    <xf numFmtId="0" fontId="5" fillId="2" borderId="1" xfId="0" applyNumberFormat="1" applyFont="1" applyFill="1" applyBorder="1" applyAlignment="1" applyProtection="1">
      <alignment horizontal="left" vertical="top" wrapText="1"/>
    </xf>
    <xf numFmtId="0" fontId="3" fillId="2" borderId="1" xfId="0" applyFont="1" applyFill="1" applyBorder="1" applyAlignment="1">
      <alignment horizontal="left" vertical="top"/>
    </xf>
    <xf numFmtId="0" fontId="7" fillId="2" borderId="5" xfId="0" applyFont="1" applyFill="1" applyBorder="1" applyAlignment="1">
      <alignment horizontal="left" vertical="top" wrapText="1"/>
    </xf>
    <xf numFmtId="0" fontId="8" fillId="2" borderId="5" xfId="0" applyNumberFormat="1" applyFont="1" applyFill="1" applyBorder="1" applyAlignment="1" applyProtection="1">
      <alignment horizontal="left" vertical="top" wrapText="1"/>
      <protection locked="0"/>
    </xf>
    <xf numFmtId="0" fontId="3" fillId="2" borderId="0" xfId="0" applyFont="1" applyFill="1" applyAlignment="1">
      <alignment vertical="top"/>
    </xf>
    <xf numFmtId="0" fontId="1" fillId="2" borderId="0" xfId="0" applyFont="1" applyFill="1" applyAlignment="1">
      <alignment vertical="top"/>
    </xf>
    <xf numFmtId="49" fontId="2" fillId="2" borderId="1" xfId="0" applyNumberFormat="1" applyFont="1" applyFill="1" applyBorder="1" applyAlignment="1">
      <alignment horizontal="left" vertical="top"/>
    </xf>
    <xf numFmtId="0" fontId="5" fillId="2" borderId="1" xfId="0" applyFont="1" applyFill="1" applyBorder="1" applyAlignment="1">
      <alignment horizontal="left" vertical="top" wrapText="1" shrinkToFit="1"/>
    </xf>
    <xf numFmtId="0" fontId="2" fillId="2" borderId="0" xfId="0" applyFont="1" applyFill="1" applyBorder="1" applyAlignment="1">
      <alignment horizontal="left" vertical="top" wrapText="1"/>
    </xf>
    <xf numFmtId="0" fontId="2" fillId="2" borderId="0" xfId="0" applyFont="1" applyFill="1" applyBorder="1" applyAlignment="1">
      <alignment horizontal="left" vertical="justify"/>
    </xf>
    <xf numFmtId="0" fontId="7" fillId="2" borderId="0"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0" xfId="0" applyFont="1" applyFill="1" applyBorder="1" applyAlignment="1">
      <alignment horizontal="left" vertical="justify" wrapText="1"/>
    </xf>
    <xf numFmtId="0" fontId="5" fillId="2" borderId="0" xfId="0" applyFont="1" applyFill="1" applyBorder="1" applyAlignment="1">
      <alignment horizontal="left" vertical="top" wrapText="1"/>
    </xf>
    <xf numFmtId="49" fontId="2" fillId="2" borderId="0" xfId="0" applyNumberFormat="1" applyFont="1" applyFill="1" applyBorder="1" applyAlignment="1">
      <alignment horizontal="left" vertical="top" wrapText="1"/>
    </xf>
    <xf numFmtId="165" fontId="2" fillId="2" borderId="0" xfId="0" applyNumberFormat="1" applyFont="1" applyFill="1" applyBorder="1" applyAlignment="1">
      <alignment horizontal="left" vertical="justify"/>
    </xf>
    <xf numFmtId="165" fontId="1" fillId="2" borderId="0" xfId="0" applyNumberFormat="1" applyFont="1" applyFill="1" applyBorder="1" applyAlignment="1">
      <alignment horizontal="left" vertical="justify"/>
    </xf>
    <xf numFmtId="0" fontId="2" fillId="2" borderId="4" xfId="0" applyFont="1" applyFill="1" applyBorder="1" applyAlignment="1">
      <alignment horizontal="center" vertical="top" wrapText="1"/>
    </xf>
    <xf numFmtId="0" fontId="2" fillId="2" borderId="5" xfId="0" applyFont="1" applyFill="1" applyBorder="1" applyAlignment="1">
      <alignment horizontal="center"/>
    </xf>
    <xf numFmtId="0" fontId="2" fillId="2"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justify"/>
    </xf>
    <xf numFmtId="0" fontId="3" fillId="3" borderId="1" xfId="0" applyFont="1" applyFill="1" applyBorder="1" applyAlignment="1">
      <alignment horizontal="left" vertical="justify"/>
    </xf>
    <xf numFmtId="0" fontId="3" fillId="3" borderId="1" xfId="0" applyFont="1" applyFill="1" applyBorder="1" applyAlignment="1">
      <alignment horizontal="left" vertical="top"/>
    </xf>
    <xf numFmtId="0" fontId="2" fillId="3" borderId="1" xfId="0" applyFont="1" applyFill="1" applyBorder="1" applyAlignment="1">
      <alignment horizontal="left" vertical="top"/>
    </xf>
    <xf numFmtId="0" fontId="5" fillId="3" borderId="1" xfId="0" applyFont="1" applyFill="1" applyBorder="1" applyAlignment="1">
      <alignment horizontal="left" vertical="top" wrapText="1"/>
    </xf>
    <xf numFmtId="0" fontId="2" fillId="3" borderId="1" xfId="0" applyFont="1" applyFill="1" applyBorder="1" applyAlignment="1">
      <alignment horizontal="left" vertical="justify" wrapText="1"/>
    </xf>
    <xf numFmtId="0" fontId="5" fillId="2" borderId="1" xfId="0" applyNumberFormat="1" applyFont="1" applyFill="1" applyBorder="1" applyAlignment="1" applyProtection="1">
      <alignment vertical="top" wrapText="1"/>
    </xf>
    <xf numFmtId="0" fontId="7" fillId="2" borderId="5" xfId="0" applyFont="1" applyFill="1" applyBorder="1" applyAlignment="1">
      <alignment vertical="top" wrapText="1"/>
    </xf>
    <xf numFmtId="0" fontId="5" fillId="3" borderId="1" xfId="0" applyNumberFormat="1" applyFont="1" applyFill="1" applyBorder="1" applyAlignment="1" applyProtection="1">
      <alignment vertical="top" wrapText="1"/>
    </xf>
    <xf numFmtId="0" fontId="3" fillId="3" borderId="1" xfId="0" applyFont="1" applyFill="1" applyBorder="1" applyAlignment="1">
      <alignment horizontal="center" vertical="top"/>
    </xf>
    <xf numFmtId="0" fontId="2" fillId="3" borderId="1" xfId="0" applyFont="1" applyFill="1" applyBorder="1" applyAlignment="1">
      <alignment horizontal="center" vertical="top"/>
    </xf>
    <xf numFmtId="0" fontId="5" fillId="2" borderId="5" xfId="0" applyFont="1" applyFill="1" applyBorder="1" applyAlignment="1">
      <alignment vertical="top" wrapText="1"/>
    </xf>
    <xf numFmtId="0" fontId="2" fillId="3" borderId="1" xfId="0" applyFont="1" applyFill="1" applyBorder="1" applyAlignment="1">
      <alignment wrapText="1"/>
    </xf>
    <xf numFmtId="0" fontId="2" fillId="3" borderId="1" xfId="0" applyFont="1" applyFill="1" applyBorder="1"/>
    <xf numFmtId="165" fontId="1" fillId="2" borderId="0" xfId="0" applyNumberFormat="1" applyFont="1" applyFill="1"/>
    <xf numFmtId="165" fontId="2" fillId="3" borderId="1" xfId="0" applyNumberFormat="1" applyFont="1" applyFill="1" applyBorder="1" applyAlignment="1">
      <alignment horizontal="left" vertical="top"/>
    </xf>
    <xf numFmtId="165" fontId="2" fillId="2" borderId="1" xfId="0" applyNumberFormat="1" applyFont="1" applyFill="1" applyBorder="1" applyAlignment="1">
      <alignment horizontal="left" vertical="top"/>
    </xf>
    <xf numFmtId="165" fontId="2" fillId="2" borderId="1" xfId="0" applyNumberFormat="1" applyFont="1" applyFill="1" applyBorder="1" applyAlignment="1">
      <alignment horizontal="left" vertical="top" wrapText="1"/>
    </xf>
    <xf numFmtId="165" fontId="2" fillId="3" borderId="1" xfId="0" applyNumberFormat="1" applyFont="1" applyFill="1" applyBorder="1" applyAlignment="1">
      <alignment horizontal="left" vertical="top" wrapText="1"/>
    </xf>
    <xf numFmtId="165" fontId="1" fillId="2" borderId="1" xfId="0" applyNumberFormat="1" applyFont="1" applyFill="1" applyBorder="1" applyAlignment="1">
      <alignment horizontal="left" vertical="top"/>
    </xf>
    <xf numFmtId="0" fontId="0" fillId="0" borderId="0" xfId="0" applyAlignment="1">
      <alignment wrapText="1"/>
    </xf>
    <xf numFmtId="0" fontId="2" fillId="3" borderId="1" xfId="0" applyFont="1" applyFill="1" applyBorder="1" applyAlignment="1">
      <alignment horizontal="center" vertical="top" wrapText="1"/>
    </xf>
    <xf numFmtId="0" fontId="2" fillId="2" borderId="5" xfId="0" applyFont="1" applyFill="1" applyBorder="1" applyAlignment="1">
      <alignment horizontal="center" vertical="top"/>
    </xf>
    <xf numFmtId="0" fontId="1" fillId="2" borderId="6" xfId="0" applyFont="1" applyFill="1" applyBorder="1" applyAlignment="1"/>
    <xf numFmtId="0" fontId="1" fillId="2" borderId="0" xfId="0" applyFont="1" applyFill="1" applyAlignment="1">
      <alignment vertical="top" wrapText="1"/>
    </xf>
    <xf numFmtId="0" fontId="0" fillId="0" borderId="0" xfId="0" applyAlignment="1">
      <alignment wrapText="1"/>
    </xf>
    <xf numFmtId="0" fontId="4" fillId="2" borderId="0" xfId="0" applyFont="1" applyFill="1" applyAlignment="1">
      <alignment horizontal="center" vertical="top" wrapText="1"/>
    </xf>
    <xf numFmtId="0" fontId="0" fillId="0" borderId="0" xfId="0" applyAlignment="1">
      <alignment vertical="top" wrapText="1"/>
    </xf>
    <xf numFmtId="0" fontId="2" fillId="2" borderId="8"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1" fillId="2" borderId="4" xfId="0" applyFont="1" applyFill="1" applyBorder="1" applyAlignment="1">
      <alignment horizontal="center" vertical="top" wrapText="1"/>
    </xf>
    <xf numFmtId="0" fontId="2"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0" xfId="0" applyFont="1" applyAlignment="1">
      <alignment horizontal="left" vertical="top" wrapText="1"/>
    </xf>
    <xf numFmtId="0" fontId="9" fillId="0" borderId="0" xfId="0" applyFont="1"/>
    <xf numFmtId="0" fontId="3" fillId="0" borderId="13" xfId="0" applyFont="1" applyBorder="1"/>
    <xf numFmtId="0" fontId="2" fillId="0" borderId="13" xfId="0" applyFont="1" applyBorder="1"/>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wrapText="1"/>
    </xf>
    <xf numFmtId="0" fontId="3" fillId="0" borderId="0" xfId="0" applyFont="1" applyAlignment="1">
      <alignment horizontal="center" wrapText="1"/>
    </xf>
    <xf numFmtId="0" fontId="3" fillId="0" borderId="13" xfId="0" applyFont="1" applyBorder="1" applyAlignment="1">
      <alignment wrapText="1"/>
    </xf>
    <xf numFmtId="0" fontId="2" fillId="2" borderId="0" xfId="0" applyFont="1" applyFill="1" applyAlignment="1">
      <alignment horizontal="left"/>
    </xf>
    <xf numFmtId="0" fontId="3" fillId="2" borderId="13" xfId="0" applyFont="1" applyFill="1" applyBorder="1"/>
    <xf numFmtId="0" fontId="3" fillId="2" borderId="13" xfId="0" applyFont="1" applyFill="1" applyBorder="1" applyAlignment="1">
      <alignment horizontal="right"/>
    </xf>
    <xf numFmtId="0" fontId="0" fillId="2" borderId="0" xfId="0" applyFill="1"/>
    <xf numFmtId="0" fontId="9" fillId="2" borderId="0" xfId="0" applyFont="1" applyFill="1"/>
    <xf numFmtId="0" fontId="3" fillId="2" borderId="0" xfId="0" applyFont="1" applyFill="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V106"/>
  <sheetViews>
    <sheetView tabSelected="1" topLeftCell="A85" zoomScale="60" zoomScaleNormal="60" zoomScaleSheetLayoutView="400" workbookViewId="0">
      <selection activeCell="A55" sqref="A55"/>
    </sheetView>
  </sheetViews>
  <sheetFormatPr defaultColWidth="8.85546875" defaultRowHeight="15" x14ac:dyDescent="0.25"/>
  <cols>
    <col min="1" max="1" width="48.85546875" style="8" customWidth="1"/>
    <col min="2" max="2" width="8.28515625" style="8" customWidth="1"/>
    <col min="3" max="3" width="15" style="13" customWidth="1"/>
    <col min="4" max="4" width="11.7109375" style="32" customWidth="1"/>
    <col min="5" max="5" width="13.28515625" style="32" customWidth="1"/>
    <col min="6" max="6" width="9.7109375" style="13" customWidth="1"/>
    <col min="7" max="7" width="8.7109375" style="13" customWidth="1"/>
    <col min="8" max="8" width="13.28515625" style="32" customWidth="1"/>
    <col min="9" max="9" width="19.85546875" style="13" customWidth="1"/>
    <col min="10" max="10" width="11.42578125" style="8" customWidth="1"/>
    <col min="11" max="11" width="13.28515625" style="33" customWidth="1"/>
    <col min="12" max="12" width="6.140625" style="33" customWidth="1"/>
    <col min="13" max="13" width="5.85546875" style="33" customWidth="1"/>
    <col min="14" max="14" width="13.7109375" style="8" customWidth="1"/>
    <col min="15" max="15" width="14.42578125" style="8" customWidth="1"/>
    <col min="16" max="16" width="13.28515625" style="8" customWidth="1"/>
    <col min="17" max="17" width="14.85546875" style="8" customWidth="1"/>
    <col min="18" max="18" width="13.85546875" style="8" customWidth="1"/>
    <col min="19" max="19" width="14.140625" style="8" customWidth="1"/>
    <col min="20" max="20" width="9.7109375" style="8" bestFit="1" customWidth="1"/>
    <col min="21" max="21" width="15.28515625" style="8" bestFit="1" customWidth="1"/>
    <col min="22" max="22" width="11.42578125" style="8" bestFit="1" customWidth="1"/>
    <col min="23" max="16384" width="8.85546875" style="8"/>
  </cols>
  <sheetData>
    <row r="1" spans="1:22" ht="124.5" customHeight="1" x14ac:dyDescent="0.25">
      <c r="B1" s="9"/>
      <c r="C1" s="75" t="s">
        <v>327</v>
      </c>
      <c r="D1" s="75"/>
      <c r="E1" s="75"/>
      <c r="F1" s="75"/>
      <c r="G1" s="75"/>
      <c r="H1" s="75"/>
      <c r="I1" s="75"/>
      <c r="J1" s="75"/>
      <c r="K1" s="75"/>
      <c r="L1" s="75"/>
      <c r="M1" s="75"/>
      <c r="N1" s="9"/>
      <c r="O1" s="9"/>
      <c r="P1" s="73" t="s">
        <v>324</v>
      </c>
      <c r="Q1" s="74"/>
      <c r="R1" s="74"/>
      <c r="S1" s="74"/>
    </row>
    <row r="2" spans="1:22" ht="36" customHeight="1" x14ac:dyDescent="0.25">
      <c r="B2" s="9"/>
      <c r="C2" s="75" t="s">
        <v>325</v>
      </c>
      <c r="D2" s="76"/>
      <c r="E2" s="76"/>
      <c r="F2" s="76"/>
      <c r="G2" s="76"/>
      <c r="H2" s="76"/>
      <c r="I2" s="76"/>
      <c r="J2" s="76"/>
      <c r="K2" s="76"/>
      <c r="L2" s="76"/>
      <c r="M2" s="76"/>
      <c r="N2" s="76"/>
      <c r="O2" s="76"/>
      <c r="P2" s="9"/>
      <c r="Q2" s="69"/>
      <c r="R2" s="69"/>
      <c r="S2" s="69"/>
    </row>
    <row r="3" spans="1:22" ht="14.25" customHeight="1" x14ac:dyDescent="0.25">
      <c r="B3" s="9"/>
      <c r="C3" s="10"/>
      <c r="D3" s="10"/>
      <c r="E3" s="75" t="s">
        <v>326</v>
      </c>
      <c r="F3" s="75"/>
      <c r="G3" s="75"/>
      <c r="H3" s="75"/>
      <c r="I3" s="75"/>
      <c r="J3" s="75"/>
      <c r="K3" s="75"/>
      <c r="L3" s="75"/>
      <c r="M3" s="9"/>
      <c r="N3" s="9"/>
      <c r="O3" s="9"/>
      <c r="P3" s="9"/>
      <c r="Q3" s="9"/>
      <c r="R3" s="9"/>
    </row>
    <row r="4" spans="1:22" ht="18" hidden="1" customHeight="1" x14ac:dyDescent="0.25">
      <c r="B4" s="9"/>
      <c r="C4" s="10"/>
      <c r="D4" s="10"/>
      <c r="E4" s="10"/>
      <c r="F4" s="10"/>
      <c r="G4" s="10"/>
      <c r="H4" s="10"/>
      <c r="I4" s="10"/>
      <c r="J4" s="11"/>
      <c r="K4" s="9"/>
      <c r="L4" s="9"/>
      <c r="M4" s="9"/>
      <c r="N4" s="9"/>
      <c r="O4" s="9"/>
      <c r="P4" s="9"/>
      <c r="Q4" s="9"/>
      <c r="R4" s="9"/>
    </row>
    <row r="5" spans="1:22" ht="18" customHeight="1" x14ac:dyDescent="0.25">
      <c r="A5" s="12" t="s">
        <v>19</v>
      </c>
      <c r="B5" s="7"/>
      <c r="C5" s="10"/>
      <c r="D5" s="10"/>
      <c r="E5" s="10"/>
      <c r="F5" s="10"/>
      <c r="G5" s="10"/>
      <c r="H5" s="10"/>
      <c r="I5" s="10"/>
      <c r="J5" s="11"/>
      <c r="K5" s="9"/>
      <c r="L5" s="9"/>
      <c r="M5" s="9"/>
      <c r="N5" s="9"/>
      <c r="O5" s="9"/>
      <c r="P5" s="9"/>
      <c r="Q5" s="9"/>
      <c r="R5" s="9"/>
    </row>
    <row r="6" spans="1:22" ht="15.75" x14ac:dyDescent="0.25">
      <c r="B6" s="12"/>
    </row>
    <row r="7" spans="1:22" ht="15.75" x14ac:dyDescent="0.25">
      <c r="A7" s="12" t="s">
        <v>18</v>
      </c>
      <c r="B7" s="12"/>
    </row>
    <row r="8" spans="1:22" ht="36.6" customHeight="1" x14ac:dyDescent="0.25">
      <c r="A8" s="77" t="s">
        <v>8</v>
      </c>
      <c r="B8" s="80" t="s">
        <v>0</v>
      </c>
      <c r="C8" s="83" t="s">
        <v>328</v>
      </c>
      <c r="D8" s="84"/>
      <c r="E8" s="84"/>
      <c r="F8" s="84"/>
      <c r="G8" s="84"/>
      <c r="H8" s="84"/>
      <c r="I8" s="84"/>
      <c r="J8" s="84"/>
      <c r="K8" s="85"/>
      <c r="L8" s="77" t="s">
        <v>4</v>
      </c>
      <c r="M8" s="86"/>
      <c r="N8" s="95" t="s">
        <v>5</v>
      </c>
      <c r="O8" s="96"/>
      <c r="P8" s="96"/>
      <c r="Q8" s="96"/>
      <c r="R8" s="96"/>
      <c r="S8" s="96"/>
    </row>
    <row r="9" spans="1:22" ht="22.9" customHeight="1" x14ac:dyDescent="0.25">
      <c r="A9" s="78"/>
      <c r="B9" s="81"/>
      <c r="C9" s="83" t="s">
        <v>1</v>
      </c>
      <c r="D9" s="84"/>
      <c r="E9" s="85"/>
      <c r="F9" s="71" t="s">
        <v>2</v>
      </c>
      <c r="G9" s="84"/>
      <c r="H9" s="85"/>
      <c r="I9" s="89" t="s">
        <v>3</v>
      </c>
      <c r="J9" s="90"/>
      <c r="K9" s="91"/>
      <c r="L9" s="87"/>
      <c r="M9" s="88"/>
      <c r="N9" s="93" t="s">
        <v>218</v>
      </c>
      <c r="O9" s="94"/>
      <c r="P9" s="80" t="s">
        <v>219</v>
      </c>
      <c r="Q9" s="80" t="s">
        <v>220</v>
      </c>
      <c r="R9" s="71" t="s">
        <v>167</v>
      </c>
      <c r="S9" s="72"/>
    </row>
    <row r="10" spans="1:22" ht="78.75" customHeight="1" x14ac:dyDescent="0.25">
      <c r="A10" s="79"/>
      <c r="B10" s="82"/>
      <c r="C10" s="47" t="s">
        <v>9</v>
      </c>
      <c r="D10" s="47" t="s">
        <v>11</v>
      </c>
      <c r="E10" s="47" t="s">
        <v>13</v>
      </c>
      <c r="F10" s="47" t="s">
        <v>10</v>
      </c>
      <c r="G10" s="47" t="s">
        <v>12</v>
      </c>
      <c r="H10" s="47" t="s">
        <v>14</v>
      </c>
      <c r="I10" s="47" t="s">
        <v>10</v>
      </c>
      <c r="J10" s="47" t="s">
        <v>12</v>
      </c>
      <c r="K10" s="47" t="s">
        <v>14</v>
      </c>
      <c r="L10" s="47" t="s">
        <v>6</v>
      </c>
      <c r="M10" s="47" t="s">
        <v>7</v>
      </c>
      <c r="N10" s="45" t="s">
        <v>165</v>
      </c>
      <c r="O10" s="45" t="s">
        <v>166</v>
      </c>
      <c r="P10" s="92"/>
      <c r="Q10" s="92"/>
      <c r="R10" s="6" t="s">
        <v>209</v>
      </c>
      <c r="S10" s="6" t="s">
        <v>221</v>
      </c>
    </row>
    <row r="11" spans="1:22" ht="15.75" x14ac:dyDescent="0.25">
      <c r="A11" s="46">
        <v>1</v>
      </c>
      <c r="B11" s="14">
        <v>2</v>
      </c>
      <c r="C11" s="15">
        <v>3</v>
      </c>
      <c r="D11" s="5">
        <v>4</v>
      </c>
      <c r="E11" s="5">
        <v>5</v>
      </c>
      <c r="F11" s="15">
        <v>6</v>
      </c>
      <c r="G11" s="15">
        <v>7</v>
      </c>
      <c r="H11" s="5">
        <v>8</v>
      </c>
      <c r="I11" s="15">
        <v>9</v>
      </c>
      <c r="J11" s="14">
        <v>10</v>
      </c>
      <c r="K11" s="6">
        <v>11</v>
      </c>
      <c r="L11" s="6">
        <v>12</v>
      </c>
      <c r="M11" s="6">
        <v>13</v>
      </c>
      <c r="N11" s="14">
        <v>14</v>
      </c>
      <c r="O11" s="14">
        <v>15</v>
      </c>
      <c r="P11" s="14">
        <v>16</v>
      </c>
      <c r="Q11" s="14">
        <v>17</v>
      </c>
      <c r="R11" s="14">
        <v>18</v>
      </c>
      <c r="S11" s="14">
        <v>19</v>
      </c>
      <c r="T11" s="22"/>
      <c r="U11" s="22"/>
    </row>
    <row r="12" spans="1:22" ht="66.599999999999994" customHeight="1" x14ac:dyDescent="0.25">
      <c r="A12" s="48" t="s">
        <v>311</v>
      </c>
      <c r="B12" s="49">
        <v>1000</v>
      </c>
      <c r="C12" s="50" t="s">
        <v>15</v>
      </c>
      <c r="D12" s="51" t="s">
        <v>15</v>
      </c>
      <c r="E12" s="51" t="s">
        <v>15</v>
      </c>
      <c r="F12" s="51" t="s">
        <v>15</v>
      </c>
      <c r="G12" s="50" t="s">
        <v>15</v>
      </c>
      <c r="H12" s="51" t="s">
        <v>15</v>
      </c>
      <c r="I12" s="50" t="s">
        <v>15</v>
      </c>
      <c r="J12" s="52" t="s">
        <v>15</v>
      </c>
      <c r="K12" s="52" t="s">
        <v>15</v>
      </c>
      <c r="L12" s="52" t="s">
        <v>15</v>
      </c>
      <c r="M12" s="52" t="s">
        <v>15</v>
      </c>
      <c r="N12" s="64">
        <f>N13+N51+N59+N62+N76+N80+N97</f>
        <v>2091787.1074899998</v>
      </c>
      <c r="O12" s="64">
        <f t="shared" ref="O12:S12" si="0">O13+O51+O59+O62+O76+O80+O97</f>
        <v>1972761.97869</v>
      </c>
      <c r="P12" s="64">
        <f t="shared" si="0"/>
        <v>1803567.9</v>
      </c>
      <c r="Q12" s="64">
        <f t="shared" si="0"/>
        <v>1905112.4</v>
      </c>
      <c r="R12" s="64">
        <f t="shared" si="0"/>
        <v>2045499.8999999997</v>
      </c>
      <c r="S12" s="64">
        <f t="shared" si="0"/>
        <v>2045499.8999999997</v>
      </c>
      <c r="T12" s="22"/>
      <c r="U12" s="63"/>
      <c r="V12" s="22"/>
    </row>
    <row r="13" spans="1:22" ht="113.25" customHeight="1" x14ac:dyDescent="0.25">
      <c r="A13" s="48" t="s">
        <v>312</v>
      </c>
      <c r="B13" s="49">
        <v>1001</v>
      </c>
      <c r="C13" s="50" t="s">
        <v>15</v>
      </c>
      <c r="D13" s="51" t="s">
        <v>15</v>
      </c>
      <c r="E13" s="51" t="s">
        <v>15</v>
      </c>
      <c r="F13" s="51" t="s">
        <v>15</v>
      </c>
      <c r="G13" s="50" t="s">
        <v>15</v>
      </c>
      <c r="H13" s="51" t="s">
        <v>15</v>
      </c>
      <c r="I13" s="50" t="s">
        <v>15</v>
      </c>
      <c r="J13" s="52" t="s">
        <v>15</v>
      </c>
      <c r="K13" s="52" t="s">
        <v>15</v>
      </c>
      <c r="L13" s="52" t="s">
        <v>15</v>
      </c>
      <c r="M13" s="52" t="s">
        <v>15</v>
      </c>
      <c r="N13" s="64">
        <f>N14+N45</f>
        <v>951486.83201000001</v>
      </c>
      <c r="O13" s="64">
        <f t="shared" ref="O13:S13" si="1">O14+O45</f>
        <v>865020.17104000004</v>
      </c>
      <c r="P13" s="64">
        <f t="shared" si="1"/>
        <v>702763.4</v>
      </c>
      <c r="Q13" s="64">
        <f t="shared" si="1"/>
        <v>729866.9</v>
      </c>
      <c r="R13" s="64">
        <f t="shared" si="1"/>
        <v>731402.39999999991</v>
      </c>
      <c r="S13" s="64">
        <f t="shared" si="1"/>
        <v>731402.39999999991</v>
      </c>
      <c r="T13" s="22"/>
      <c r="U13" s="22"/>
      <c r="V13" s="22"/>
    </row>
    <row r="14" spans="1:22" ht="99" customHeight="1" x14ac:dyDescent="0.25">
      <c r="A14" s="3" t="s">
        <v>313</v>
      </c>
      <c r="B14" s="26">
        <v>1002</v>
      </c>
      <c r="C14" s="27" t="s">
        <v>15</v>
      </c>
      <c r="D14" s="29" t="s">
        <v>15</v>
      </c>
      <c r="E14" s="29" t="s">
        <v>15</v>
      </c>
      <c r="F14" s="29" t="s">
        <v>15</v>
      </c>
      <c r="G14" s="27" t="s">
        <v>15</v>
      </c>
      <c r="H14" s="29" t="s">
        <v>15</v>
      </c>
      <c r="I14" s="27" t="s">
        <v>15</v>
      </c>
      <c r="J14" s="16" t="s">
        <v>15</v>
      </c>
      <c r="K14" s="16" t="s">
        <v>15</v>
      </c>
      <c r="L14" s="16" t="s">
        <v>15</v>
      </c>
      <c r="M14" s="16" t="s">
        <v>15</v>
      </c>
      <c r="N14" s="65">
        <f>SUM(N15:N40)</f>
        <v>895695.25393000001</v>
      </c>
      <c r="O14" s="65">
        <f>SUM(O15:O40)</f>
        <v>818726.40804000001</v>
      </c>
      <c r="P14" s="65">
        <f t="shared" ref="P14" si="2">SUM(P15:P40)</f>
        <v>682352</v>
      </c>
      <c r="Q14" s="65">
        <f>SUM(Q15:Q40)</f>
        <v>717331.9</v>
      </c>
      <c r="R14" s="65">
        <f>SUM(R15:R40)</f>
        <v>715596.09999999986</v>
      </c>
      <c r="S14" s="65">
        <f>SUM(S15:S40)</f>
        <v>715596.09999999986</v>
      </c>
      <c r="T14" s="22"/>
      <c r="V14" s="22"/>
    </row>
    <row r="15" spans="1:22" s="7" customFormat="1" ht="233.25" customHeight="1" x14ac:dyDescent="0.25">
      <c r="A15" s="28" t="s">
        <v>20</v>
      </c>
      <c r="B15" s="24">
        <v>1005</v>
      </c>
      <c r="C15" s="1" t="s">
        <v>21</v>
      </c>
      <c r="D15" s="1" t="s">
        <v>22</v>
      </c>
      <c r="E15" s="1" t="s">
        <v>23</v>
      </c>
      <c r="F15" s="1"/>
      <c r="G15" s="25"/>
      <c r="H15" s="1"/>
      <c r="I15" s="30" t="s">
        <v>24</v>
      </c>
      <c r="J15" s="2" t="s">
        <v>25</v>
      </c>
      <c r="K15" s="2" t="s">
        <v>26</v>
      </c>
      <c r="L15" s="20" t="s">
        <v>265</v>
      </c>
      <c r="M15" s="20" t="s">
        <v>266</v>
      </c>
      <c r="N15" s="65">
        <v>17667.469079999999</v>
      </c>
      <c r="O15" s="65">
        <v>14826.23193</v>
      </c>
      <c r="P15" s="65">
        <v>2500</v>
      </c>
      <c r="Q15" s="65">
        <v>2500</v>
      </c>
      <c r="R15" s="65">
        <v>2500</v>
      </c>
      <c r="S15" s="65">
        <v>2500</v>
      </c>
    </row>
    <row r="16" spans="1:22" s="7" customFormat="1" ht="258.75" customHeight="1" x14ac:dyDescent="0.25">
      <c r="A16" s="28" t="s">
        <v>27</v>
      </c>
      <c r="B16" s="24">
        <v>1006</v>
      </c>
      <c r="C16" s="1" t="s">
        <v>21</v>
      </c>
      <c r="D16" s="1" t="s">
        <v>28</v>
      </c>
      <c r="E16" s="1" t="s">
        <v>23</v>
      </c>
      <c r="F16" s="1"/>
      <c r="G16" s="25"/>
      <c r="H16" s="1"/>
      <c r="I16" s="30" t="s">
        <v>29</v>
      </c>
      <c r="J16" s="2" t="s">
        <v>30</v>
      </c>
      <c r="K16" s="2" t="s">
        <v>26</v>
      </c>
      <c r="L16" s="20" t="s">
        <v>31</v>
      </c>
      <c r="M16" s="20" t="s">
        <v>32</v>
      </c>
      <c r="N16" s="65">
        <v>42923.171280000002</v>
      </c>
      <c r="O16" s="65">
        <v>36450.209620000001</v>
      </c>
      <c r="P16" s="65">
        <v>0</v>
      </c>
      <c r="Q16" s="65">
        <v>0</v>
      </c>
      <c r="R16" s="65">
        <v>0</v>
      </c>
      <c r="S16" s="65">
        <v>0</v>
      </c>
    </row>
    <row r="17" spans="1:19" s="7" customFormat="1" ht="225.6" customHeight="1" x14ac:dyDescent="0.25">
      <c r="A17" s="28" t="s">
        <v>33</v>
      </c>
      <c r="B17" s="24">
        <v>1007</v>
      </c>
      <c r="C17" s="1" t="s">
        <v>21</v>
      </c>
      <c r="D17" s="1" t="s">
        <v>34</v>
      </c>
      <c r="E17" s="1" t="s">
        <v>23</v>
      </c>
      <c r="F17" s="1"/>
      <c r="G17" s="25"/>
      <c r="H17" s="1"/>
      <c r="I17" s="30" t="s">
        <v>35</v>
      </c>
      <c r="J17" s="2" t="s">
        <v>36</v>
      </c>
      <c r="K17" s="2" t="s">
        <v>26</v>
      </c>
      <c r="L17" s="20" t="s">
        <v>37</v>
      </c>
      <c r="M17" s="20" t="s">
        <v>38</v>
      </c>
      <c r="N17" s="65">
        <v>88316.760479999997</v>
      </c>
      <c r="O17" s="65">
        <v>70560.427370000005</v>
      </c>
      <c r="P17" s="65">
        <v>71431</v>
      </c>
      <c r="Q17" s="65">
        <v>101869.8</v>
      </c>
      <c r="R17" s="65">
        <v>91843</v>
      </c>
      <c r="S17" s="65">
        <v>91843</v>
      </c>
    </row>
    <row r="18" spans="1:19" s="7" customFormat="1" ht="166.9" customHeight="1" x14ac:dyDescent="0.25">
      <c r="A18" s="28" t="s">
        <v>39</v>
      </c>
      <c r="B18" s="24">
        <v>1010</v>
      </c>
      <c r="C18" s="1" t="s">
        <v>21</v>
      </c>
      <c r="D18" s="1" t="s">
        <v>40</v>
      </c>
      <c r="E18" s="1" t="s">
        <v>23</v>
      </c>
      <c r="F18" s="1"/>
      <c r="G18" s="25"/>
      <c r="H18" s="1"/>
      <c r="I18" s="30" t="s">
        <v>41</v>
      </c>
      <c r="J18" s="2" t="s">
        <v>42</v>
      </c>
      <c r="K18" s="2" t="s">
        <v>26</v>
      </c>
      <c r="L18" s="20" t="s">
        <v>37</v>
      </c>
      <c r="M18" s="20" t="s">
        <v>43</v>
      </c>
      <c r="N18" s="65">
        <v>270</v>
      </c>
      <c r="O18" s="65">
        <v>270</v>
      </c>
      <c r="P18" s="65">
        <v>310</v>
      </c>
      <c r="Q18" s="65">
        <v>310</v>
      </c>
      <c r="R18" s="65">
        <v>310</v>
      </c>
      <c r="S18" s="65">
        <v>310</v>
      </c>
    </row>
    <row r="19" spans="1:19" s="7" customFormat="1" ht="166.9" customHeight="1" x14ac:dyDescent="0.25">
      <c r="A19" s="55" t="s">
        <v>280</v>
      </c>
      <c r="B19" s="3">
        <v>1019</v>
      </c>
      <c r="C19" s="1" t="s">
        <v>21</v>
      </c>
      <c r="D19" s="1" t="s">
        <v>191</v>
      </c>
      <c r="E19" s="1" t="s">
        <v>23</v>
      </c>
      <c r="F19" s="1" t="s">
        <v>192</v>
      </c>
      <c r="G19" s="1" t="s">
        <v>193</v>
      </c>
      <c r="H19" s="1" t="s">
        <v>194</v>
      </c>
      <c r="I19" s="56" t="s">
        <v>195</v>
      </c>
      <c r="J19" s="2" t="s">
        <v>196</v>
      </c>
      <c r="K19" s="2" t="s">
        <v>26</v>
      </c>
      <c r="L19" s="4" t="s">
        <v>197</v>
      </c>
      <c r="M19" s="4" t="s">
        <v>281</v>
      </c>
      <c r="N19" s="66">
        <v>135282.73368</v>
      </c>
      <c r="O19" s="66">
        <v>130043.29240000001</v>
      </c>
      <c r="P19" s="66">
        <v>121803.6</v>
      </c>
      <c r="Q19" s="66">
        <v>118396.6</v>
      </c>
      <c r="R19" s="66">
        <v>118490.6</v>
      </c>
      <c r="S19" s="66">
        <v>118490.6</v>
      </c>
    </row>
    <row r="20" spans="1:19" s="7" customFormat="1" ht="244.5" customHeight="1" x14ac:dyDescent="0.25">
      <c r="A20" s="28" t="s">
        <v>222</v>
      </c>
      <c r="B20" s="24">
        <v>1020</v>
      </c>
      <c r="C20" s="1" t="s">
        <v>21</v>
      </c>
      <c r="D20" s="1" t="s">
        <v>191</v>
      </c>
      <c r="E20" s="1" t="s">
        <v>23</v>
      </c>
      <c r="F20" s="1" t="s">
        <v>192</v>
      </c>
      <c r="G20" s="25" t="s">
        <v>193</v>
      </c>
      <c r="H20" s="1" t="s">
        <v>194</v>
      </c>
      <c r="I20" s="30" t="s">
        <v>195</v>
      </c>
      <c r="J20" s="2" t="s">
        <v>196</v>
      </c>
      <c r="K20" s="2" t="s">
        <v>26</v>
      </c>
      <c r="L20" s="20" t="s">
        <v>197</v>
      </c>
      <c r="M20" s="20" t="s">
        <v>276</v>
      </c>
      <c r="N20" s="65">
        <v>118201.97944</v>
      </c>
      <c r="O20" s="65">
        <v>117328.90744</v>
      </c>
      <c r="P20" s="65">
        <v>99322.5</v>
      </c>
      <c r="Q20" s="65">
        <v>96488.5</v>
      </c>
      <c r="R20" s="65">
        <v>96043.5</v>
      </c>
      <c r="S20" s="65">
        <v>96043.5</v>
      </c>
    </row>
    <row r="21" spans="1:19" s="7" customFormat="1" ht="239.25" customHeight="1" x14ac:dyDescent="0.25">
      <c r="A21" s="28" t="s">
        <v>223</v>
      </c>
      <c r="B21" s="24">
        <v>1021</v>
      </c>
      <c r="C21" s="1" t="s">
        <v>21</v>
      </c>
      <c r="D21" s="1" t="s">
        <v>191</v>
      </c>
      <c r="E21" s="1" t="s">
        <v>23</v>
      </c>
      <c r="F21" s="1" t="s">
        <v>192</v>
      </c>
      <c r="G21" s="25" t="s">
        <v>193</v>
      </c>
      <c r="H21" s="1" t="s">
        <v>194</v>
      </c>
      <c r="I21" s="30" t="s">
        <v>195</v>
      </c>
      <c r="J21" s="2" t="s">
        <v>196</v>
      </c>
      <c r="K21" s="2" t="s">
        <v>26</v>
      </c>
      <c r="L21" s="20" t="s">
        <v>197</v>
      </c>
      <c r="M21" s="20" t="s">
        <v>282</v>
      </c>
      <c r="N21" s="65">
        <v>77134.045289999995</v>
      </c>
      <c r="O21" s="65">
        <v>75381.321790000002</v>
      </c>
      <c r="P21" s="65">
        <v>60649.4</v>
      </c>
      <c r="Q21" s="65">
        <v>60982.5</v>
      </c>
      <c r="R21" s="65">
        <v>60955.7</v>
      </c>
      <c r="S21" s="65">
        <v>60955.7</v>
      </c>
    </row>
    <row r="22" spans="1:19" s="7" customFormat="1" ht="229.5" customHeight="1" x14ac:dyDescent="0.25">
      <c r="A22" s="28" t="s">
        <v>224</v>
      </c>
      <c r="B22" s="24">
        <v>1022</v>
      </c>
      <c r="C22" s="1" t="s">
        <v>21</v>
      </c>
      <c r="D22" s="1" t="s">
        <v>191</v>
      </c>
      <c r="E22" s="1" t="s">
        <v>23</v>
      </c>
      <c r="F22" s="1" t="s">
        <v>192</v>
      </c>
      <c r="G22" s="25" t="s">
        <v>193</v>
      </c>
      <c r="H22" s="1" t="s">
        <v>194</v>
      </c>
      <c r="I22" s="30" t="s">
        <v>195</v>
      </c>
      <c r="J22" s="2" t="s">
        <v>196</v>
      </c>
      <c r="K22" s="2" t="s">
        <v>26</v>
      </c>
      <c r="L22" s="20" t="s">
        <v>197</v>
      </c>
      <c r="M22" s="20" t="s">
        <v>283</v>
      </c>
      <c r="N22" s="65">
        <v>105886.2</v>
      </c>
      <c r="O22" s="65">
        <v>104691.97523</v>
      </c>
      <c r="P22" s="65">
        <v>104761.3</v>
      </c>
      <c r="Q22" s="65">
        <v>109064.3</v>
      </c>
      <c r="R22" s="65">
        <v>114118.8</v>
      </c>
      <c r="S22" s="65">
        <v>114118.8</v>
      </c>
    </row>
    <row r="23" spans="1:19" s="7" customFormat="1" ht="229.5" customHeight="1" x14ac:dyDescent="0.25">
      <c r="A23" s="28" t="s">
        <v>225</v>
      </c>
      <c r="B23" s="24">
        <v>1023</v>
      </c>
      <c r="C23" s="1" t="s">
        <v>21</v>
      </c>
      <c r="D23" s="1" t="s">
        <v>191</v>
      </c>
      <c r="E23" s="1" t="s">
        <v>23</v>
      </c>
      <c r="F23" s="1" t="s">
        <v>192</v>
      </c>
      <c r="G23" s="25" t="s">
        <v>193</v>
      </c>
      <c r="H23" s="1" t="s">
        <v>194</v>
      </c>
      <c r="I23" s="30" t="s">
        <v>195</v>
      </c>
      <c r="J23" s="2" t="s">
        <v>196</v>
      </c>
      <c r="K23" s="2" t="s">
        <v>26</v>
      </c>
      <c r="L23" s="20" t="s">
        <v>197</v>
      </c>
      <c r="M23" s="20" t="s">
        <v>284</v>
      </c>
      <c r="N23" s="65">
        <v>5528.4</v>
      </c>
      <c r="O23" s="65">
        <v>5521.058</v>
      </c>
      <c r="P23" s="65">
        <v>2320</v>
      </c>
      <c r="Q23" s="65">
        <v>2320</v>
      </c>
      <c r="R23" s="65">
        <v>2320</v>
      </c>
      <c r="S23" s="65">
        <v>2320</v>
      </c>
    </row>
    <row r="24" spans="1:19" s="7" customFormat="1" ht="409.5" customHeight="1" x14ac:dyDescent="0.25">
      <c r="A24" s="28" t="s">
        <v>226</v>
      </c>
      <c r="B24" s="24">
        <v>1024</v>
      </c>
      <c r="C24" s="1" t="s">
        <v>21</v>
      </c>
      <c r="D24" s="1" t="s">
        <v>191</v>
      </c>
      <c r="E24" s="1" t="s">
        <v>23</v>
      </c>
      <c r="F24" s="1" t="s">
        <v>192</v>
      </c>
      <c r="G24" s="25" t="s">
        <v>193</v>
      </c>
      <c r="H24" s="1" t="s">
        <v>194</v>
      </c>
      <c r="I24" s="30" t="s">
        <v>195</v>
      </c>
      <c r="J24" s="2" t="s">
        <v>196</v>
      </c>
      <c r="K24" s="2" t="s">
        <v>26</v>
      </c>
      <c r="L24" s="20" t="s">
        <v>197</v>
      </c>
      <c r="M24" s="20" t="s">
        <v>275</v>
      </c>
      <c r="N24" s="65">
        <v>36607.5</v>
      </c>
      <c r="O24" s="65">
        <v>34717.232889999999</v>
      </c>
      <c r="P24" s="65">
        <v>39247</v>
      </c>
      <c r="Q24" s="65">
        <v>39551</v>
      </c>
      <c r="R24" s="65">
        <v>39857</v>
      </c>
      <c r="S24" s="65">
        <v>39857</v>
      </c>
    </row>
    <row r="25" spans="1:19" s="7" customFormat="1" ht="223.5" customHeight="1" x14ac:dyDescent="0.25">
      <c r="A25" s="28" t="s">
        <v>211</v>
      </c>
      <c r="B25" s="24">
        <v>1026</v>
      </c>
      <c r="C25" s="1" t="s">
        <v>21</v>
      </c>
      <c r="D25" s="1" t="s">
        <v>212</v>
      </c>
      <c r="E25" s="1" t="s">
        <v>23</v>
      </c>
      <c r="F25" s="1"/>
      <c r="G25" s="25"/>
      <c r="H25" s="1"/>
      <c r="I25" s="30" t="s">
        <v>44</v>
      </c>
      <c r="J25" s="2" t="s">
        <v>46</v>
      </c>
      <c r="K25" s="2" t="s">
        <v>26</v>
      </c>
      <c r="L25" s="20" t="s">
        <v>213</v>
      </c>
      <c r="M25" s="20" t="s">
        <v>214</v>
      </c>
      <c r="N25" s="65">
        <v>5000</v>
      </c>
      <c r="O25" s="65">
        <v>4924.9773400000004</v>
      </c>
      <c r="P25" s="65">
        <v>0</v>
      </c>
      <c r="Q25" s="65">
        <v>0</v>
      </c>
      <c r="R25" s="65">
        <v>0</v>
      </c>
      <c r="S25" s="65">
        <v>0</v>
      </c>
    </row>
    <row r="26" spans="1:19" s="7" customFormat="1" ht="231" customHeight="1" x14ac:dyDescent="0.25">
      <c r="A26" s="28" t="s">
        <v>48</v>
      </c>
      <c r="B26" s="24">
        <v>1027</v>
      </c>
      <c r="C26" s="1" t="s">
        <v>21</v>
      </c>
      <c r="D26" s="1" t="s">
        <v>49</v>
      </c>
      <c r="E26" s="1" t="s">
        <v>23</v>
      </c>
      <c r="F26" s="1"/>
      <c r="G26" s="25"/>
      <c r="H26" s="1"/>
      <c r="I26" s="30" t="s">
        <v>50</v>
      </c>
      <c r="J26" s="2" t="s">
        <v>51</v>
      </c>
      <c r="K26" s="2" t="s">
        <v>26</v>
      </c>
      <c r="L26" s="20" t="s">
        <v>37</v>
      </c>
      <c r="M26" s="20" t="s">
        <v>52</v>
      </c>
      <c r="N26" s="65">
        <v>8731</v>
      </c>
      <c r="O26" s="65">
        <v>7459.7611200000001</v>
      </c>
      <c r="P26" s="65">
        <v>5820</v>
      </c>
      <c r="Q26" s="65">
        <v>5820</v>
      </c>
      <c r="R26" s="65">
        <v>5820</v>
      </c>
      <c r="S26" s="65">
        <v>5820</v>
      </c>
    </row>
    <row r="27" spans="1:19" s="7" customFormat="1" ht="148.5" customHeight="1" x14ac:dyDescent="0.25">
      <c r="A27" s="28" t="s">
        <v>198</v>
      </c>
      <c r="B27" s="24">
        <v>1033</v>
      </c>
      <c r="C27" s="1" t="s">
        <v>21</v>
      </c>
      <c r="D27" s="1" t="s">
        <v>199</v>
      </c>
      <c r="E27" s="1" t="s">
        <v>23</v>
      </c>
      <c r="F27" s="1"/>
      <c r="G27" s="25"/>
      <c r="H27" s="1"/>
      <c r="I27" s="30" t="s">
        <v>200</v>
      </c>
      <c r="J27" s="2" t="s">
        <v>201</v>
      </c>
      <c r="K27" s="2" t="s">
        <v>26</v>
      </c>
      <c r="L27" s="20" t="s">
        <v>53</v>
      </c>
      <c r="M27" s="20" t="s">
        <v>54</v>
      </c>
      <c r="N27" s="65">
        <v>30059.426070000001</v>
      </c>
      <c r="O27" s="65">
        <v>30059.426070000001</v>
      </c>
      <c r="P27" s="65">
        <v>30932</v>
      </c>
      <c r="Q27" s="65">
        <v>32024</v>
      </c>
      <c r="R27" s="65">
        <v>33188.699999999997</v>
      </c>
      <c r="S27" s="65">
        <v>33188.699999999997</v>
      </c>
    </row>
    <row r="28" spans="1:19" s="7" customFormat="1" ht="148.5" customHeight="1" x14ac:dyDescent="0.25">
      <c r="A28" s="28" t="s">
        <v>55</v>
      </c>
      <c r="B28" s="24">
        <v>1034</v>
      </c>
      <c r="C28" s="1" t="s">
        <v>21</v>
      </c>
      <c r="D28" s="1" t="s">
        <v>56</v>
      </c>
      <c r="E28" s="1" t="s">
        <v>23</v>
      </c>
      <c r="F28" s="1"/>
      <c r="G28" s="25"/>
      <c r="H28" s="1"/>
      <c r="I28" s="30" t="s">
        <v>57</v>
      </c>
      <c r="J28" s="2" t="s">
        <v>58</v>
      </c>
      <c r="K28" s="2" t="s">
        <v>26</v>
      </c>
      <c r="L28" s="20" t="s">
        <v>59</v>
      </c>
      <c r="M28" s="20" t="s">
        <v>60</v>
      </c>
      <c r="N28" s="65">
        <v>52977.2</v>
      </c>
      <c r="O28" s="65">
        <v>52116.295189999997</v>
      </c>
      <c r="P28" s="65">
        <v>53919.6</v>
      </c>
      <c r="Q28" s="65">
        <v>57948.4</v>
      </c>
      <c r="R28" s="65">
        <v>62329.2</v>
      </c>
      <c r="S28" s="65">
        <v>62329.2</v>
      </c>
    </row>
    <row r="29" spans="1:19" s="7" customFormat="1" ht="223.5" customHeight="1" x14ac:dyDescent="0.25">
      <c r="A29" s="28" t="s">
        <v>61</v>
      </c>
      <c r="B29" s="24">
        <v>1037</v>
      </c>
      <c r="C29" s="1" t="s">
        <v>21</v>
      </c>
      <c r="D29" s="1" t="s">
        <v>62</v>
      </c>
      <c r="E29" s="1" t="s">
        <v>23</v>
      </c>
      <c r="F29" s="1"/>
      <c r="G29" s="25"/>
      <c r="H29" s="1"/>
      <c r="I29" s="30" t="s">
        <v>63</v>
      </c>
      <c r="J29" s="2" t="s">
        <v>64</v>
      </c>
      <c r="K29" s="2" t="s">
        <v>26</v>
      </c>
      <c r="L29" s="20" t="s">
        <v>45</v>
      </c>
      <c r="M29" s="20" t="s">
        <v>47</v>
      </c>
      <c r="N29" s="65">
        <v>3426.2</v>
      </c>
      <c r="O29" s="65">
        <v>3318.9614099999999</v>
      </c>
      <c r="P29" s="65">
        <v>4498</v>
      </c>
      <c r="Q29" s="65">
        <v>4533</v>
      </c>
      <c r="R29" s="65">
        <v>4568</v>
      </c>
      <c r="S29" s="65">
        <v>4568</v>
      </c>
    </row>
    <row r="30" spans="1:19" s="7" customFormat="1" ht="409.6" customHeight="1" x14ac:dyDescent="0.25">
      <c r="A30" s="28" t="s">
        <v>227</v>
      </c>
      <c r="B30" s="24">
        <v>1041</v>
      </c>
      <c r="C30" s="1" t="s">
        <v>21</v>
      </c>
      <c r="D30" s="1" t="s">
        <v>65</v>
      </c>
      <c r="E30" s="1" t="s">
        <v>23</v>
      </c>
      <c r="F30" s="1" t="s">
        <v>66</v>
      </c>
      <c r="G30" s="25" t="s">
        <v>67</v>
      </c>
      <c r="H30" s="1" t="s">
        <v>68</v>
      </c>
      <c r="I30" s="30" t="s">
        <v>257</v>
      </c>
      <c r="J30" s="2" t="s">
        <v>69</v>
      </c>
      <c r="K30" s="2" t="s">
        <v>26</v>
      </c>
      <c r="L30" s="20" t="s">
        <v>37</v>
      </c>
      <c r="M30" s="20" t="s">
        <v>267</v>
      </c>
      <c r="N30" s="65">
        <v>3831</v>
      </c>
      <c r="O30" s="65">
        <v>3831</v>
      </c>
      <c r="P30" s="65">
        <v>6924</v>
      </c>
      <c r="Q30" s="65">
        <v>6948</v>
      </c>
      <c r="R30" s="65">
        <v>6972</v>
      </c>
      <c r="S30" s="65">
        <v>6972</v>
      </c>
    </row>
    <row r="31" spans="1:19" s="7" customFormat="1" ht="409.6" customHeight="1" x14ac:dyDescent="0.25">
      <c r="A31" s="28" t="s">
        <v>228</v>
      </c>
      <c r="B31" s="24">
        <v>1042</v>
      </c>
      <c r="C31" s="1" t="s">
        <v>21</v>
      </c>
      <c r="D31" s="1" t="s">
        <v>65</v>
      </c>
      <c r="E31" s="1" t="s">
        <v>23</v>
      </c>
      <c r="F31" s="1" t="s">
        <v>66</v>
      </c>
      <c r="G31" s="25" t="s">
        <v>67</v>
      </c>
      <c r="H31" s="1" t="s">
        <v>68</v>
      </c>
      <c r="I31" s="30" t="s">
        <v>258</v>
      </c>
      <c r="J31" s="2" t="s">
        <v>69</v>
      </c>
      <c r="K31" s="2" t="s">
        <v>26</v>
      </c>
      <c r="L31" s="20" t="s">
        <v>37</v>
      </c>
      <c r="M31" s="20" t="s">
        <v>70</v>
      </c>
      <c r="N31" s="65">
        <v>250</v>
      </c>
      <c r="O31" s="65">
        <v>0</v>
      </c>
      <c r="P31" s="65">
        <v>0</v>
      </c>
      <c r="Q31" s="65">
        <v>0</v>
      </c>
      <c r="R31" s="65">
        <v>0</v>
      </c>
      <c r="S31" s="65">
        <v>0</v>
      </c>
    </row>
    <row r="32" spans="1:19" s="7" customFormat="1" ht="374.25" customHeight="1" x14ac:dyDescent="0.25">
      <c r="A32" s="28" t="s">
        <v>229</v>
      </c>
      <c r="B32" s="24">
        <v>1043</v>
      </c>
      <c r="C32" s="1" t="s">
        <v>21</v>
      </c>
      <c r="D32" s="1" t="s">
        <v>65</v>
      </c>
      <c r="E32" s="1" t="s">
        <v>23</v>
      </c>
      <c r="F32" s="1" t="s">
        <v>66</v>
      </c>
      <c r="G32" s="25" t="s">
        <v>67</v>
      </c>
      <c r="H32" s="1" t="s">
        <v>68</v>
      </c>
      <c r="I32" s="30" t="s">
        <v>259</v>
      </c>
      <c r="J32" s="2" t="s">
        <v>69</v>
      </c>
      <c r="K32" s="2" t="s">
        <v>26</v>
      </c>
      <c r="L32" s="20" t="s">
        <v>37</v>
      </c>
      <c r="M32" s="20" t="s">
        <v>89</v>
      </c>
      <c r="N32" s="65">
        <v>2850</v>
      </c>
      <c r="O32" s="65">
        <v>2600</v>
      </c>
      <c r="P32" s="65">
        <v>0</v>
      </c>
      <c r="Q32" s="65">
        <v>0</v>
      </c>
      <c r="R32" s="65">
        <v>0</v>
      </c>
      <c r="S32" s="65">
        <v>0</v>
      </c>
    </row>
    <row r="33" spans="1:19" s="7" customFormat="1" ht="379.5" customHeight="1" x14ac:dyDescent="0.25">
      <c r="A33" s="28" t="s">
        <v>230</v>
      </c>
      <c r="B33" s="24">
        <v>1044</v>
      </c>
      <c r="C33" s="1" t="s">
        <v>21</v>
      </c>
      <c r="D33" s="1" t="s">
        <v>65</v>
      </c>
      <c r="E33" s="1" t="s">
        <v>23</v>
      </c>
      <c r="F33" s="1" t="s">
        <v>66</v>
      </c>
      <c r="G33" s="25" t="s">
        <v>67</v>
      </c>
      <c r="H33" s="1" t="s">
        <v>68</v>
      </c>
      <c r="I33" s="30" t="s">
        <v>260</v>
      </c>
      <c r="J33" s="2" t="s">
        <v>69</v>
      </c>
      <c r="K33" s="2" t="s">
        <v>26</v>
      </c>
      <c r="L33" s="20" t="s">
        <v>37</v>
      </c>
      <c r="M33" s="20" t="s">
        <v>52</v>
      </c>
      <c r="N33" s="65">
        <v>5544.8</v>
      </c>
      <c r="O33" s="65">
        <v>5532.9681300000002</v>
      </c>
      <c r="P33" s="65">
        <v>2300</v>
      </c>
      <c r="Q33" s="65">
        <v>2400</v>
      </c>
      <c r="R33" s="65">
        <v>2400</v>
      </c>
      <c r="S33" s="65">
        <v>2400</v>
      </c>
    </row>
    <row r="34" spans="1:19" s="7" customFormat="1" ht="367.5" customHeight="1" x14ac:dyDescent="0.25">
      <c r="A34" s="28" t="s">
        <v>231</v>
      </c>
      <c r="B34" s="24">
        <v>1045</v>
      </c>
      <c r="C34" s="1" t="s">
        <v>86</v>
      </c>
      <c r="D34" s="1" t="s">
        <v>99</v>
      </c>
      <c r="E34" s="1" t="s">
        <v>23</v>
      </c>
      <c r="F34" s="1"/>
      <c r="G34" s="25"/>
      <c r="H34" s="1"/>
      <c r="I34" s="30" t="s">
        <v>168</v>
      </c>
      <c r="J34" s="2" t="s">
        <v>88</v>
      </c>
      <c r="K34" s="2" t="s">
        <v>279</v>
      </c>
      <c r="L34" s="20" t="s">
        <v>53</v>
      </c>
      <c r="M34" s="20" t="s">
        <v>54</v>
      </c>
      <c r="N34" s="65">
        <v>872</v>
      </c>
      <c r="O34" s="65">
        <v>838</v>
      </c>
      <c r="P34" s="65">
        <v>902</v>
      </c>
      <c r="Q34" s="65">
        <v>902</v>
      </c>
      <c r="R34" s="65">
        <v>902</v>
      </c>
      <c r="S34" s="65">
        <v>902</v>
      </c>
    </row>
    <row r="35" spans="1:19" s="7" customFormat="1" ht="183" customHeight="1" x14ac:dyDescent="0.25">
      <c r="A35" s="28" t="s">
        <v>232</v>
      </c>
      <c r="B35" s="24">
        <v>1046</v>
      </c>
      <c r="C35" s="1" t="s">
        <v>21</v>
      </c>
      <c r="D35" s="1" t="s">
        <v>71</v>
      </c>
      <c r="E35" s="1" t="s">
        <v>23</v>
      </c>
      <c r="F35" s="1"/>
      <c r="G35" s="25"/>
      <c r="H35" s="1"/>
      <c r="I35" s="30" t="s">
        <v>72</v>
      </c>
      <c r="J35" s="2" t="s">
        <v>73</v>
      </c>
      <c r="K35" s="2" t="s">
        <v>26</v>
      </c>
      <c r="L35" s="20" t="s">
        <v>74</v>
      </c>
      <c r="M35" s="20" t="s">
        <v>75</v>
      </c>
      <c r="N35" s="65">
        <v>36180.319000000003</v>
      </c>
      <c r="O35" s="65">
        <v>35464.153319999998</v>
      </c>
      <c r="P35" s="65">
        <v>46796.1</v>
      </c>
      <c r="Q35" s="65">
        <v>40350</v>
      </c>
      <c r="R35" s="65">
        <v>40571</v>
      </c>
      <c r="S35" s="65">
        <v>40571</v>
      </c>
    </row>
    <row r="36" spans="1:19" s="7" customFormat="1" ht="192" customHeight="1" x14ac:dyDescent="0.25">
      <c r="A36" s="28" t="s">
        <v>234</v>
      </c>
      <c r="B36" s="24">
        <v>1047</v>
      </c>
      <c r="C36" s="1" t="s">
        <v>21</v>
      </c>
      <c r="D36" s="1" t="s">
        <v>71</v>
      </c>
      <c r="E36" s="1" t="s">
        <v>23</v>
      </c>
      <c r="F36" s="1"/>
      <c r="G36" s="25"/>
      <c r="H36" s="1"/>
      <c r="I36" s="30" t="s">
        <v>72</v>
      </c>
      <c r="J36" s="2" t="s">
        <v>73</v>
      </c>
      <c r="K36" s="2" t="s">
        <v>26</v>
      </c>
      <c r="L36" s="20" t="s">
        <v>74</v>
      </c>
      <c r="M36" s="20" t="s">
        <v>75</v>
      </c>
      <c r="N36" s="65">
        <v>0</v>
      </c>
      <c r="O36" s="65">
        <v>0</v>
      </c>
      <c r="P36" s="65">
        <v>2450</v>
      </c>
      <c r="Q36" s="65">
        <v>2450</v>
      </c>
      <c r="R36" s="65">
        <v>2450</v>
      </c>
      <c r="S36" s="65">
        <v>2450</v>
      </c>
    </row>
    <row r="37" spans="1:19" s="7" customFormat="1" ht="195.75" customHeight="1" x14ac:dyDescent="0.25">
      <c r="A37" s="28" t="s">
        <v>202</v>
      </c>
      <c r="B37" s="24">
        <v>1048</v>
      </c>
      <c r="C37" s="1" t="s">
        <v>21</v>
      </c>
      <c r="D37" s="1" t="s">
        <v>203</v>
      </c>
      <c r="E37" s="1" t="s">
        <v>23</v>
      </c>
      <c r="F37" s="1"/>
      <c r="G37" s="25"/>
      <c r="H37" s="1"/>
      <c r="I37" s="30" t="s">
        <v>204</v>
      </c>
      <c r="J37" s="2" t="s">
        <v>205</v>
      </c>
      <c r="K37" s="2" t="s">
        <v>26</v>
      </c>
      <c r="L37" s="20" t="s">
        <v>197</v>
      </c>
      <c r="M37" s="20" t="s">
        <v>206</v>
      </c>
      <c r="N37" s="65">
        <v>12211</v>
      </c>
      <c r="O37" s="65">
        <v>12197.257</v>
      </c>
      <c r="P37" s="65">
        <v>12547</v>
      </c>
      <c r="Q37" s="65">
        <v>12641</v>
      </c>
      <c r="R37" s="65">
        <v>12735</v>
      </c>
      <c r="S37" s="65">
        <v>12735</v>
      </c>
    </row>
    <row r="38" spans="1:19" s="7" customFormat="1" ht="228" customHeight="1" x14ac:dyDescent="0.25">
      <c r="A38" s="28" t="s">
        <v>235</v>
      </c>
      <c r="B38" s="24">
        <v>1055</v>
      </c>
      <c r="C38" s="1" t="s">
        <v>21</v>
      </c>
      <c r="D38" s="1" t="s">
        <v>49</v>
      </c>
      <c r="E38" s="1" t="s">
        <v>23</v>
      </c>
      <c r="F38" s="1"/>
      <c r="G38" s="25"/>
      <c r="H38" s="1"/>
      <c r="I38" s="30" t="s">
        <v>50</v>
      </c>
      <c r="J38" s="2" t="s">
        <v>51</v>
      </c>
      <c r="K38" s="2" t="s">
        <v>26</v>
      </c>
      <c r="L38" s="20" t="s">
        <v>37</v>
      </c>
      <c r="M38" s="20" t="s">
        <v>52</v>
      </c>
      <c r="N38" s="65">
        <v>0</v>
      </c>
      <c r="O38" s="65">
        <v>0</v>
      </c>
      <c r="P38" s="65">
        <v>0</v>
      </c>
      <c r="Q38" s="65">
        <v>1420.8</v>
      </c>
      <c r="R38" s="65">
        <v>0</v>
      </c>
      <c r="S38" s="65">
        <v>0</v>
      </c>
    </row>
    <row r="39" spans="1:19" s="7" customFormat="1" ht="268.5" customHeight="1" x14ac:dyDescent="0.25">
      <c r="A39" s="28" t="s">
        <v>76</v>
      </c>
      <c r="B39" s="24">
        <v>1056</v>
      </c>
      <c r="C39" s="1"/>
      <c r="D39" s="1"/>
      <c r="E39" s="1"/>
      <c r="F39" s="1" t="s">
        <v>77</v>
      </c>
      <c r="G39" s="25" t="s">
        <v>67</v>
      </c>
      <c r="H39" s="1" t="s">
        <v>78</v>
      </c>
      <c r="I39" s="30" t="s">
        <v>29</v>
      </c>
      <c r="J39" s="2" t="s">
        <v>30</v>
      </c>
      <c r="K39" s="2" t="s">
        <v>26</v>
      </c>
      <c r="L39" s="20" t="s">
        <v>31</v>
      </c>
      <c r="M39" s="20" t="s">
        <v>32</v>
      </c>
      <c r="N39" s="65">
        <v>79355.884189999997</v>
      </c>
      <c r="O39" s="65">
        <v>44736.668310000001</v>
      </c>
      <c r="P39" s="65">
        <v>12018.5</v>
      </c>
      <c r="Q39" s="65">
        <v>17512</v>
      </c>
      <c r="R39" s="65">
        <v>16321.6</v>
      </c>
      <c r="S39" s="65">
        <v>16321.6</v>
      </c>
    </row>
    <row r="40" spans="1:19" s="7" customFormat="1" ht="336" customHeight="1" x14ac:dyDescent="0.25">
      <c r="A40" s="28" t="s">
        <v>233</v>
      </c>
      <c r="B40" s="24">
        <v>1059</v>
      </c>
      <c r="C40" s="1" t="s">
        <v>113</v>
      </c>
      <c r="D40" s="1" t="s">
        <v>114</v>
      </c>
      <c r="E40" s="1" t="s">
        <v>115</v>
      </c>
      <c r="F40" s="1" t="s">
        <v>116</v>
      </c>
      <c r="G40" s="25" t="s">
        <v>117</v>
      </c>
      <c r="H40" s="1" t="s">
        <v>118</v>
      </c>
      <c r="I40" s="30" t="s">
        <v>119</v>
      </c>
      <c r="J40" s="2" t="s">
        <v>120</v>
      </c>
      <c r="K40" s="2" t="s">
        <v>279</v>
      </c>
      <c r="L40" s="20" t="s">
        <v>268</v>
      </c>
      <c r="M40" s="20" t="s">
        <v>269</v>
      </c>
      <c r="N40" s="65">
        <v>26588.165420000001</v>
      </c>
      <c r="O40" s="65">
        <v>25856.283479999998</v>
      </c>
      <c r="P40" s="65">
        <v>900</v>
      </c>
      <c r="Q40" s="65">
        <v>900</v>
      </c>
      <c r="R40" s="65">
        <v>900</v>
      </c>
      <c r="S40" s="65">
        <v>900</v>
      </c>
    </row>
    <row r="41" spans="1:19" ht="236.25" hidden="1" x14ac:dyDescent="0.25">
      <c r="A41" s="3" t="s">
        <v>152</v>
      </c>
      <c r="B41" s="26">
        <v>1804</v>
      </c>
      <c r="C41" s="29"/>
      <c r="D41" s="29"/>
      <c r="E41" s="29"/>
      <c r="F41" s="1" t="s">
        <v>169</v>
      </c>
      <c r="G41" s="25" t="s">
        <v>170</v>
      </c>
      <c r="H41" s="1" t="s">
        <v>171</v>
      </c>
      <c r="I41" s="30" t="s">
        <v>172</v>
      </c>
      <c r="J41" s="1" t="s">
        <v>88</v>
      </c>
      <c r="K41" s="1" t="s">
        <v>96</v>
      </c>
      <c r="L41" s="34" t="s">
        <v>37</v>
      </c>
      <c r="M41" s="34" t="s">
        <v>38</v>
      </c>
      <c r="N41" s="65">
        <v>0</v>
      </c>
      <c r="O41" s="65">
        <v>0</v>
      </c>
      <c r="P41" s="65">
        <v>0</v>
      </c>
      <c r="Q41" s="65">
        <v>0</v>
      </c>
      <c r="R41" s="65">
        <v>0</v>
      </c>
      <c r="S41" s="65">
        <v>0</v>
      </c>
    </row>
    <row r="42" spans="1:19" ht="409.5" hidden="1" x14ac:dyDescent="0.25">
      <c r="A42" s="3" t="s">
        <v>55</v>
      </c>
      <c r="B42" s="26">
        <v>1806</v>
      </c>
      <c r="C42" s="1" t="s">
        <v>175</v>
      </c>
      <c r="D42" s="1" t="s">
        <v>176</v>
      </c>
      <c r="E42" s="1" t="s">
        <v>23</v>
      </c>
      <c r="F42" s="1" t="s">
        <v>174</v>
      </c>
      <c r="G42" s="25" t="s">
        <v>67</v>
      </c>
      <c r="H42" s="1" t="s">
        <v>173</v>
      </c>
      <c r="I42" s="30" t="s">
        <v>177</v>
      </c>
      <c r="J42" s="2" t="s">
        <v>88</v>
      </c>
      <c r="K42" s="2" t="s">
        <v>96</v>
      </c>
      <c r="L42" s="20" t="s">
        <v>185</v>
      </c>
      <c r="M42" s="20" t="s">
        <v>186</v>
      </c>
      <c r="N42" s="65"/>
      <c r="O42" s="65"/>
      <c r="P42" s="65"/>
      <c r="Q42" s="65"/>
      <c r="R42" s="65"/>
      <c r="S42" s="65"/>
    </row>
    <row r="43" spans="1:19" ht="1.5" hidden="1" customHeight="1" x14ac:dyDescent="0.25">
      <c r="A43" s="3" t="s">
        <v>153</v>
      </c>
      <c r="B43" s="26">
        <v>1808</v>
      </c>
      <c r="C43" s="29"/>
      <c r="D43" s="29"/>
      <c r="E43" s="29"/>
      <c r="F43" s="1" t="s">
        <v>182</v>
      </c>
      <c r="G43" s="25" t="s">
        <v>67</v>
      </c>
      <c r="H43" s="1" t="s">
        <v>181</v>
      </c>
      <c r="I43" s="30" t="s">
        <v>183</v>
      </c>
      <c r="J43" s="2" t="s">
        <v>88</v>
      </c>
      <c r="K43" s="2" t="s">
        <v>96</v>
      </c>
      <c r="L43" s="34" t="s">
        <v>45</v>
      </c>
      <c r="M43" s="34" t="s">
        <v>178</v>
      </c>
      <c r="N43" s="65"/>
      <c r="O43" s="65"/>
      <c r="P43" s="65"/>
      <c r="Q43" s="65"/>
      <c r="R43" s="65"/>
      <c r="S43" s="65"/>
    </row>
    <row r="44" spans="1:19" s="23" customFormat="1" ht="409.5" hidden="1" x14ac:dyDescent="0.25">
      <c r="A44" s="28" t="s">
        <v>154</v>
      </c>
      <c r="B44" s="26">
        <v>1814</v>
      </c>
      <c r="C44" s="1"/>
      <c r="D44" s="1"/>
      <c r="E44" s="1"/>
      <c r="F44" s="1" t="s">
        <v>161</v>
      </c>
      <c r="G44" s="25" t="s">
        <v>163</v>
      </c>
      <c r="H44" s="1" t="s">
        <v>162</v>
      </c>
      <c r="I44" s="30" t="s">
        <v>184</v>
      </c>
      <c r="J44" s="2" t="s">
        <v>88</v>
      </c>
      <c r="K44" s="2" t="s">
        <v>96</v>
      </c>
      <c r="L44" s="20" t="s">
        <v>85</v>
      </c>
      <c r="M44" s="20" t="s">
        <v>87</v>
      </c>
      <c r="N44" s="65"/>
      <c r="O44" s="65"/>
      <c r="P44" s="65"/>
      <c r="Q44" s="65"/>
      <c r="R44" s="65"/>
      <c r="S44" s="65"/>
    </row>
    <row r="45" spans="1:19" s="7" customFormat="1" ht="97.5" customHeight="1" x14ac:dyDescent="0.25">
      <c r="A45" s="2" t="s">
        <v>262</v>
      </c>
      <c r="B45" s="24">
        <v>1100</v>
      </c>
      <c r="C45" s="29" t="s">
        <v>15</v>
      </c>
      <c r="D45" s="29" t="s">
        <v>15</v>
      </c>
      <c r="E45" s="29" t="s">
        <v>15</v>
      </c>
      <c r="F45" s="29" t="s">
        <v>15</v>
      </c>
      <c r="G45" s="27" t="s">
        <v>15</v>
      </c>
      <c r="H45" s="29" t="s">
        <v>15</v>
      </c>
      <c r="I45" s="29" t="s">
        <v>15</v>
      </c>
      <c r="J45" s="16" t="s">
        <v>15</v>
      </c>
      <c r="K45" s="16" t="s">
        <v>15</v>
      </c>
      <c r="L45" s="16" t="s">
        <v>15</v>
      </c>
      <c r="M45" s="16" t="s">
        <v>15</v>
      </c>
      <c r="N45" s="65">
        <f>SUM(N46:N50)</f>
        <v>55791.578079999992</v>
      </c>
      <c r="O45" s="65">
        <f>SUM(O46:O50)</f>
        <v>46293.762999999992</v>
      </c>
      <c r="P45" s="65">
        <f t="shared" ref="P45:S45" si="3">SUM(P46:P50)</f>
        <v>20411.400000000001</v>
      </c>
      <c r="Q45" s="65">
        <f t="shared" si="3"/>
        <v>12535</v>
      </c>
      <c r="R45" s="65">
        <f t="shared" si="3"/>
        <v>15806.3</v>
      </c>
      <c r="S45" s="65">
        <f t="shared" si="3"/>
        <v>15806.3</v>
      </c>
    </row>
    <row r="46" spans="1:19" s="7" customFormat="1" ht="378.75" customHeight="1" x14ac:dyDescent="0.25">
      <c r="A46" s="2" t="s">
        <v>238</v>
      </c>
      <c r="B46" s="24">
        <v>1107</v>
      </c>
      <c r="C46" s="1" t="s">
        <v>105</v>
      </c>
      <c r="D46" s="1" t="s">
        <v>88</v>
      </c>
      <c r="E46" s="1" t="s">
        <v>106</v>
      </c>
      <c r="F46" s="1" t="s">
        <v>107</v>
      </c>
      <c r="G46" s="25" t="s">
        <v>108</v>
      </c>
      <c r="H46" s="1" t="s">
        <v>109</v>
      </c>
      <c r="I46" s="30" t="s">
        <v>110</v>
      </c>
      <c r="J46" s="2" t="s">
        <v>88</v>
      </c>
      <c r="K46" s="2" t="s">
        <v>279</v>
      </c>
      <c r="L46" s="20" t="s">
        <v>270</v>
      </c>
      <c r="M46" s="20" t="s">
        <v>271</v>
      </c>
      <c r="N46" s="65">
        <v>11774.763000000001</v>
      </c>
      <c r="O46" s="65">
        <v>11774.763000000001</v>
      </c>
      <c r="P46" s="65">
        <v>17411.400000000001</v>
      </c>
      <c r="Q46" s="65">
        <v>9535</v>
      </c>
      <c r="R46" s="65">
        <v>12806.3</v>
      </c>
      <c r="S46" s="65">
        <v>12806.3</v>
      </c>
    </row>
    <row r="47" spans="1:19" s="7" customFormat="1" ht="184.5" customHeight="1" x14ac:dyDescent="0.25">
      <c r="A47" s="2" t="s">
        <v>253</v>
      </c>
      <c r="B47" s="24">
        <v>1122</v>
      </c>
      <c r="C47" s="1" t="s">
        <v>21</v>
      </c>
      <c r="D47" s="1" t="s">
        <v>71</v>
      </c>
      <c r="E47" s="1" t="s">
        <v>23</v>
      </c>
      <c r="F47" s="1"/>
      <c r="G47" s="25"/>
      <c r="H47" s="1"/>
      <c r="I47" s="30" t="s">
        <v>72</v>
      </c>
      <c r="J47" s="2" t="s">
        <v>73</v>
      </c>
      <c r="K47" s="2" t="s">
        <v>26</v>
      </c>
      <c r="L47" s="20" t="s">
        <v>74</v>
      </c>
      <c r="M47" s="20" t="s">
        <v>75</v>
      </c>
      <c r="N47" s="65">
        <v>17777</v>
      </c>
      <c r="O47" s="65">
        <v>17777</v>
      </c>
      <c r="P47" s="65">
        <v>0</v>
      </c>
      <c r="Q47" s="65">
        <v>0</v>
      </c>
      <c r="R47" s="65">
        <v>0</v>
      </c>
      <c r="S47" s="65">
        <v>0</v>
      </c>
    </row>
    <row r="48" spans="1:19" s="7" customFormat="1" ht="148.5" customHeight="1" x14ac:dyDescent="0.25">
      <c r="A48" s="2" t="s">
        <v>254</v>
      </c>
      <c r="B48" s="24">
        <v>1127</v>
      </c>
      <c r="C48" s="1" t="s">
        <v>21</v>
      </c>
      <c r="D48" s="1" t="s">
        <v>98</v>
      </c>
      <c r="E48" s="1" t="s">
        <v>23</v>
      </c>
      <c r="F48" s="1"/>
      <c r="G48" s="25"/>
      <c r="H48" s="1"/>
      <c r="I48" s="31" t="s">
        <v>95</v>
      </c>
      <c r="J48" s="18" t="s">
        <v>88</v>
      </c>
      <c r="K48" s="2" t="s">
        <v>279</v>
      </c>
      <c r="L48" s="20" t="s">
        <v>31</v>
      </c>
      <c r="M48" s="20" t="s">
        <v>272</v>
      </c>
      <c r="N48" s="65">
        <v>17039.814999999999</v>
      </c>
      <c r="O48" s="65">
        <v>7542</v>
      </c>
      <c r="P48" s="65">
        <v>0</v>
      </c>
      <c r="Q48" s="65">
        <v>0</v>
      </c>
      <c r="R48" s="65">
        <v>0</v>
      </c>
      <c r="S48" s="65">
        <v>0</v>
      </c>
    </row>
    <row r="49" spans="1:19" s="7" customFormat="1" ht="409.5" customHeight="1" x14ac:dyDescent="0.25">
      <c r="A49" s="2" t="s">
        <v>255</v>
      </c>
      <c r="B49" s="24">
        <v>1130</v>
      </c>
      <c r="C49" s="1" t="s">
        <v>21</v>
      </c>
      <c r="D49" s="1" t="s">
        <v>98</v>
      </c>
      <c r="E49" s="1" t="s">
        <v>23</v>
      </c>
      <c r="F49" s="1"/>
      <c r="G49" s="25"/>
      <c r="H49" s="1"/>
      <c r="I49" s="31" t="s">
        <v>95</v>
      </c>
      <c r="J49" s="18" t="s">
        <v>88</v>
      </c>
      <c r="K49" s="2" t="s">
        <v>279</v>
      </c>
      <c r="L49" s="20" t="s">
        <v>37</v>
      </c>
      <c r="M49" s="20" t="s">
        <v>52</v>
      </c>
      <c r="N49" s="65">
        <v>5251.4388799999997</v>
      </c>
      <c r="O49" s="65">
        <v>5251.4387999999999</v>
      </c>
      <c r="P49" s="65">
        <v>600</v>
      </c>
      <c r="Q49" s="65">
        <v>600</v>
      </c>
      <c r="R49" s="65">
        <v>600</v>
      </c>
      <c r="S49" s="65">
        <v>600</v>
      </c>
    </row>
    <row r="50" spans="1:19" s="7" customFormat="1" ht="201" customHeight="1" x14ac:dyDescent="0.25">
      <c r="A50" s="2" t="s">
        <v>256</v>
      </c>
      <c r="B50" s="24">
        <v>1131</v>
      </c>
      <c r="C50" s="1" t="s">
        <v>21</v>
      </c>
      <c r="D50" s="1" t="s">
        <v>98</v>
      </c>
      <c r="E50" s="1" t="s">
        <v>23</v>
      </c>
      <c r="F50" s="1"/>
      <c r="G50" s="25"/>
      <c r="H50" s="1"/>
      <c r="I50" s="31" t="s">
        <v>95</v>
      </c>
      <c r="J50" s="18" t="s">
        <v>88</v>
      </c>
      <c r="K50" s="2" t="s">
        <v>279</v>
      </c>
      <c r="L50" s="20" t="s">
        <v>37</v>
      </c>
      <c r="M50" s="20" t="s">
        <v>52</v>
      </c>
      <c r="N50" s="65">
        <v>3948.5612000000001</v>
      </c>
      <c r="O50" s="65">
        <v>3948.5612000000001</v>
      </c>
      <c r="P50" s="65">
        <v>2400</v>
      </c>
      <c r="Q50" s="65">
        <v>2400</v>
      </c>
      <c r="R50" s="65">
        <v>2400</v>
      </c>
      <c r="S50" s="65">
        <v>2400</v>
      </c>
    </row>
    <row r="51" spans="1:19" s="7" customFormat="1" ht="217.5" customHeight="1" x14ac:dyDescent="0.25">
      <c r="A51" s="53" t="s">
        <v>314</v>
      </c>
      <c r="B51" s="54">
        <v>1200</v>
      </c>
      <c r="C51" s="51" t="s">
        <v>15</v>
      </c>
      <c r="D51" s="51" t="s">
        <v>15</v>
      </c>
      <c r="E51" s="51" t="s">
        <v>15</v>
      </c>
      <c r="F51" s="51" t="s">
        <v>15</v>
      </c>
      <c r="G51" s="50" t="s">
        <v>15</v>
      </c>
      <c r="H51" s="51" t="s">
        <v>15</v>
      </c>
      <c r="I51" s="51" t="s">
        <v>15</v>
      </c>
      <c r="J51" s="52" t="s">
        <v>15</v>
      </c>
      <c r="K51" s="52" t="s">
        <v>15</v>
      </c>
      <c r="L51" s="52" t="s">
        <v>15</v>
      </c>
      <c r="M51" s="52" t="s">
        <v>15</v>
      </c>
      <c r="N51" s="64">
        <f>SUM(N52:N58)</f>
        <v>140276.70279000001</v>
      </c>
      <c r="O51" s="64">
        <f t="shared" ref="O51:S51" si="4">SUM(O52:O58)</f>
        <v>116534.21969999999</v>
      </c>
      <c r="P51" s="64">
        <f t="shared" si="4"/>
        <v>133321.9</v>
      </c>
      <c r="Q51" s="64">
        <f t="shared" si="4"/>
        <v>157344</v>
      </c>
      <c r="R51" s="64">
        <f t="shared" si="4"/>
        <v>222997</v>
      </c>
      <c r="S51" s="64">
        <f t="shared" si="4"/>
        <v>222997</v>
      </c>
    </row>
    <row r="52" spans="1:19" s="7" customFormat="1" ht="315.75" customHeight="1" x14ac:dyDescent="0.25">
      <c r="A52" s="2" t="s">
        <v>248</v>
      </c>
      <c r="B52" s="24">
        <v>1201</v>
      </c>
      <c r="C52" s="1" t="s">
        <v>21</v>
      </c>
      <c r="D52" s="1" t="s">
        <v>79</v>
      </c>
      <c r="E52" s="1" t="s">
        <v>23</v>
      </c>
      <c r="F52" s="1" t="s">
        <v>80</v>
      </c>
      <c r="G52" s="25" t="s">
        <v>81</v>
      </c>
      <c r="H52" s="1" t="s">
        <v>82</v>
      </c>
      <c r="I52" s="30" t="s">
        <v>83</v>
      </c>
      <c r="J52" s="2" t="s">
        <v>84</v>
      </c>
      <c r="K52" s="2" t="s">
        <v>26</v>
      </c>
      <c r="L52" s="20" t="s">
        <v>85</v>
      </c>
      <c r="M52" s="20" t="s">
        <v>285</v>
      </c>
      <c r="N52" s="65">
        <f>36428.55291+6061.5</f>
        <v>42490.052909999999</v>
      </c>
      <c r="O52" s="65">
        <f>33434.01092+5592.1721</f>
        <v>39026.183019999997</v>
      </c>
      <c r="P52" s="65">
        <f>37552.4+5961.4</f>
        <v>43513.8</v>
      </c>
      <c r="Q52" s="65">
        <f>35105+6000</f>
        <v>41105</v>
      </c>
      <c r="R52" s="65">
        <f>35258.7+6039</f>
        <v>41297.699999999997</v>
      </c>
      <c r="S52" s="65">
        <f>35258.7+6039</f>
        <v>41297.699999999997</v>
      </c>
    </row>
    <row r="53" spans="1:19" s="7" customFormat="1" ht="305.25" customHeight="1" x14ac:dyDescent="0.25">
      <c r="A53" s="2" t="s">
        <v>249</v>
      </c>
      <c r="B53" s="24">
        <v>1202</v>
      </c>
      <c r="C53" s="1" t="s">
        <v>21</v>
      </c>
      <c r="D53" s="1" t="s">
        <v>79</v>
      </c>
      <c r="E53" s="1" t="s">
        <v>23</v>
      </c>
      <c r="F53" s="1" t="s">
        <v>80</v>
      </c>
      <c r="G53" s="25" t="s">
        <v>81</v>
      </c>
      <c r="H53" s="1" t="s">
        <v>82</v>
      </c>
      <c r="I53" s="30" t="s">
        <v>83</v>
      </c>
      <c r="J53" s="2" t="s">
        <v>84</v>
      </c>
      <c r="K53" s="2" t="s">
        <v>26</v>
      </c>
      <c r="L53" s="20" t="s">
        <v>85</v>
      </c>
      <c r="M53" s="20" t="s">
        <v>285</v>
      </c>
      <c r="N53" s="65">
        <f>50133.75709+13489.5</f>
        <v>63623.257089999999</v>
      </c>
      <c r="O53" s="65">
        <f>46765.91323+12166.90694</f>
        <v>58932.820169999999</v>
      </c>
      <c r="P53" s="65">
        <f>52408.6+13263.6</f>
        <v>65672.2</v>
      </c>
      <c r="Q53" s="65">
        <f>52913+13392</f>
        <v>66305</v>
      </c>
      <c r="R53" s="65">
        <f>53423.3+13521</f>
        <v>66944.3</v>
      </c>
      <c r="S53" s="65">
        <f>53423.3+13521</f>
        <v>66944.3</v>
      </c>
    </row>
    <row r="54" spans="1:19" s="7" customFormat="1" ht="207.75" customHeight="1" x14ac:dyDescent="0.25">
      <c r="A54" s="55" t="s">
        <v>286</v>
      </c>
      <c r="B54" s="3">
        <v>1208</v>
      </c>
      <c r="C54" s="1" t="s">
        <v>86</v>
      </c>
      <c r="D54" s="1" t="s">
        <v>287</v>
      </c>
      <c r="E54" s="1" t="s">
        <v>23</v>
      </c>
      <c r="F54" s="1"/>
      <c r="G54" s="1"/>
      <c r="H54" s="1"/>
      <c r="I54" s="56" t="s">
        <v>288</v>
      </c>
      <c r="J54" s="2" t="s">
        <v>289</v>
      </c>
      <c r="K54" s="2" t="s">
        <v>26</v>
      </c>
      <c r="L54" s="4" t="s">
        <v>85</v>
      </c>
      <c r="M54" s="4" t="s">
        <v>87</v>
      </c>
      <c r="N54" s="66">
        <v>12855</v>
      </c>
      <c r="O54" s="66">
        <v>12854.15</v>
      </c>
      <c r="P54" s="66">
        <v>13217</v>
      </c>
      <c r="Q54" s="66">
        <v>13335</v>
      </c>
      <c r="R54" s="66">
        <v>13455</v>
      </c>
      <c r="S54" s="66">
        <v>13455</v>
      </c>
    </row>
    <row r="55" spans="1:19" s="7" customFormat="1" ht="409.6" customHeight="1" x14ac:dyDescent="0.25">
      <c r="A55" s="2" t="s">
        <v>250</v>
      </c>
      <c r="B55" s="24">
        <v>1211</v>
      </c>
      <c r="C55" s="1" t="s">
        <v>156</v>
      </c>
      <c r="D55" s="1" t="s">
        <v>88</v>
      </c>
      <c r="E55" s="1" t="s">
        <v>157</v>
      </c>
      <c r="F55" s="1" t="s">
        <v>158</v>
      </c>
      <c r="G55" s="25" t="s">
        <v>159</v>
      </c>
      <c r="H55" s="1" t="s">
        <v>160</v>
      </c>
      <c r="I55" s="30" t="s">
        <v>29</v>
      </c>
      <c r="J55" s="2" t="s">
        <v>179</v>
      </c>
      <c r="K55" s="2" t="s">
        <v>26</v>
      </c>
      <c r="L55" s="20" t="s">
        <v>31</v>
      </c>
      <c r="M55" s="20" t="s">
        <v>32</v>
      </c>
      <c r="N55" s="65">
        <v>4810.6038200000003</v>
      </c>
      <c r="O55" s="65">
        <v>3324.7011400000001</v>
      </c>
      <c r="P55" s="65">
        <v>0</v>
      </c>
      <c r="Q55" s="65">
        <v>0</v>
      </c>
      <c r="R55" s="65">
        <v>0</v>
      </c>
      <c r="S55" s="65">
        <v>0</v>
      </c>
    </row>
    <row r="56" spans="1:19" s="7" customFormat="1" ht="409.6" customHeight="1" x14ac:dyDescent="0.25">
      <c r="A56" s="2" t="s">
        <v>251</v>
      </c>
      <c r="B56" s="24">
        <v>1212</v>
      </c>
      <c r="C56" s="1" t="s">
        <v>156</v>
      </c>
      <c r="D56" s="1" t="s">
        <v>88</v>
      </c>
      <c r="E56" s="1" t="s">
        <v>157</v>
      </c>
      <c r="F56" s="1" t="s">
        <v>158</v>
      </c>
      <c r="G56" s="25" t="s">
        <v>159</v>
      </c>
      <c r="H56" s="1" t="s">
        <v>160</v>
      </c>
      <c r="I56" s="30" t="s">
        <v>29</v>
      </c>
      <c r="J56" s="2" t="s">
        <v>179</v>
      </c>
      <c r="K56" s="2" t="s">
        <v>26</v>
      </c>
      <c r="L56" s="20" t="s">
        <v>31</v>
      </c>
      <c r="M56" s="20" t="s">
        <v>32</v>
      </c>
      <c r="N56" s="65">
        <v>15452.78897</v>
      </c>
      <c r="O56" s="65">
        <v>1351.3693699999999</v>
      </c>
      <c r="P56" s="65">
        <v>2911.9</v>
      </c>
      <c r="Q56" s="65">
        <v>4592</v>
      </c>
      <c r="R56" s="65">
        <v>4593</v>
      </c>
      <c r="S56" s="65">
        <v>4593</v>
      </c>
    </row>
    <row r="57" spans="1:19" s="7" customFormat="1" ht="409.6" customHeight="1" x14ac:dyDescent="0.25">
      <c r="A57" s="2" t="s">
        <v>187</v>
      </c>
      <c r="B57" s="24">
        <v>1216</v>
      </c>
      <c r="C57" s="1" t="s">
        <v>86</v>
      </c>
      <c r="D57" s="1" t="s">
        <v>188</v>
      </c>
      <c r="E57" s="1" t="s">
        <v>23</v>
      </c>
      <c r="F57" s="1"/>
      <c r="G57" s="25"/>
      <c r="H57" s="1"/>
      <c r="I57" s="30" t="s">
        <v>189</v>
      </c>
      <c r="J57" s="2" t="s">
        <v>190</v>
      </c>
      <c r="K57" s="2" t="s">
        <v>26</v>
      </c>
      <c r="L57" s="20" t="s">
        <v>290</v>
      </c>
      <c r="M57" s="20" t="s">
        <v>291</v>
      </c>
      <c r="N57" s="65">
        <v>0</v>
      </c>
      <c r="O57" s="65">
        <v>0</v>
      </c>
      <c r="P57" s="65">
        <v>7000</v>
      </c>
      <c r="Q57" s="65">
        <v>31000</v>
      </c>
      <c r="R57" s="65">
        <v>95700</v>
      </c>
      <c r="S57" s="65">
        <v>95700</v>
      </c>
    </row>
    <row r="58" spans="1:19" s="7" customFormat="1" ht="196.5" customHeight="1" x14ac:dyDescent="0.25">
      <c r="A58" s="2" t="s">
        <v>252</v>
      </c>
      <c r="B58" s="24">
        <v>1217</v>
      </c>
      <c r="C58" s="1" t="s">
        <v>21</v>
      </c>
      <c r="D58" s="1" t="s">
        <v>90</v>
      </c>
      <c r="E58" s="1" t="s">
        <v>23</v>
      </c>
      <c r="F58" s="1"/>
      <c r="G58" s="25"/>
      <c r="H58" s="1"/>
      <c r="I58" s="30" t="s">
        <v>91</v>
      </c>
      <c r="J58" s="2" t="s">
        <v>92</v>
      </c>
      <c r="K58" s="2" t="s">
        <v>26</v>
      </c>
      <c r="L58" s="20" t="s">
        <v>93</v>
      </c>
      <c r="M58" s="20" t="s">
        <v>94</v>
      </c>
      <c r="N58" s="65">
        <v>1045</v>
      </c>
      <c r="O58" s="65">
        <v>1044.9960000000001</v>
      </c>
      <c r="P58" s="65">
        <v>1007</v>
      </c>
      <c r="Q58" s="65">
        <v>1007</v>
      </c>
      <c r="R58" s="65">
        <v>1007</v>
      </c>
      <c r="S58" s="65">
        <v>1007</v>
      </c>
    </row>
    <row r="59" spans="1:19" s="7" customFormat="1" ht="169.5" customHeight="1" x14ac:dyDescent="0.25">
      <c r="A59" s="53" t="s">
        <v>334</v>
      </c>
      <c r="B59" s="54">
        <v>1300</v>
      </c>
      <c r="C59" s="51" t="s">
        <v>15</v>
      </c>
      <c r="D59" s="51" t="s">
        <v>15</v>
      </c>
      <c r="E59" s="51" t="s">
        <v>15</v>
      </c>
      <c r="F59" s="51" t="s">
        <v>15</v>
      </c>
      <c r="G59" s="50" t="s">
        <v>15</v>
      </c>
      <c r="H59" s="51" t="s">
        <v>15</v>
      </c>
      <c r="I59" s="51" t="s">
        <v>15</v>
      </c>
      <c r="J59" s="52" t="s">
        <v>15</v>
      </c>
      <c r="K59" s="52" t="s">
        <v>15</v>
      </c>
      <c r="L59" s="52" t="s">
        <v>15</v>
      </c>
      <c r="M59" s="52" t="s">
        <v>15</v>
      </c>
      <c r="N59" s="64">
        <f>N60</f>
        <v>651.19241999999997</v>
      </c>
      <c r="O59" s="64">
        <f t="shared" ref="O59:S59" si="5">O60</f>
        <v>616.20518000000004</v>
      </c>
      <c r="P59" s="64">
        <f t="shared" si="5"/>
        <v>578</v>
      </c>
      <c r="Q59" s="64">
        <f t="shared" si="5"/>
        <v>578</v>
      </c>
      <c r="R59" s="64">
        <f t="shared" si="5"/>
        <v>578</v>
      </c>
      <c r="S59" s="64">
        <f t="shared" si="5"/>
        <v>578</v>
      </c>
    </row>
    <row r="60" spans="1:19" s="7" customFormat="1" ht="113.25" customHeight="1" x14ac:dyDescent="0.25">
      <c r="A60" s="2" t="s">
        <v>329</v>
      </c>
      <c r="B60" s="24">
        <v>1500</v>
      </c>
      <c r="C60" s="29" t="s">
        <v>15</v>
      </c>
      <c r="D60" s="29" t="s">
        <v>15</v>
      </c>
      <c r="E60" s="29" t="s">
        <v>15</v>
      </c>
      <c r="F60" s="29" t="s">
        <v>15</v>
      </c>
      <c r="G60" s="27" t="s">
        <v>15</v>
      </c>
      <c r="H60" s="29" t="s">
        <v>15</v>
      </c>
      <c r="I60" s="29" t="s">
        <v>15</v>
      </c>
      <c r="J60" s="16" t="s">
        <v>15</v>
      </c>
      <c r="K60" s="16" t="s">
        <v>15</v>
      </c>
      <c r="L60" s="16" t="s">
        <v>15</v>
      </c>
      <c r="M60" s="16" t="s">
        <v>15</v>
      </c>
      <c r="N60" s="65">
        <f>N61</f>
        <v>651.19241999999997</v>
      </c>
      <c r="O60" s="65">
        <f t="shared" ref="O60:S60" si="6">O61</f>
        <v>616.20518000000004</v>
      </c>
      <c r="P60" s="65">
        <f t="shared" si="6"/>
        <v>578</v>
      </c>
      <c r="Q60" s="65">
        <f t="shared" si="6"/>
        <v>578</v>
      </c>
      <c r="R60" s="65">
        <f t="shared" si="6"/>
        <v>578</v>
      </c>
      <c r="S60" s="65">
        <f t="shared" si="6"/>
        <v>578</v>
      </c>
    </row>
    <row r="61" spans="1:19" s="7" customFormat="1" ht="270" customHeight="1" x14ac:dyDescent="0.25">
      <c r="A61" s="2" t="s">
        <v>247</v>
      </c>
      <c r="B61" s="24">
        <v>1501</v>
      </c>
      <c r="C61" s="1"/>
      <c r="D61" s="1"/>
      <c r="E61" s="1"/>
      <c r="F61" s="1" t="s">
        <v>80</v>
      </c>
      <c r="G61" s="25" t="s">
        <v>81</v>
      </c>
      <c r="H61" s="1" t="s">
        <v>82</v>
      </c>
      <c r="I61" s="31" t="s">
        <v>180</v>
      </c>
      <c r="J61" s="2" t="s">
        <v>88</v>
      </c>
      <c r="K61" s="2" t="s">
        <v>279</v>
      </c>
      <c r="L61" s="20">
        <v>1000</v>
      </c>
      <c r="M61" s="20" t="s">
        <v>97</v>
      </c>
      <c r="N61" s="65">
        <v>651.19241999999997</v>
      </c>
      <c r="O61" s="65">
        <v>616.20518000000004</v>
      </c>
      <c r="P61" s="65">
        <v>578</v>
      </c>
      <c r="Q61" s="65">
        <v>578</v>
      </c>
      <c r="R61" s="65">
        <v>578</v>
      </c>
      <c r="S61" s="65">
        <v>578</v>
      </c>
    </row>
    <row r="62" spans="1:19" s="7" customFormat="1" ht="177" customHeight="1" x14ac:dyDescent="0.25">
      <c r="A62" s="53" t="s">
        <v>315</v>
      </c>
      <c r="B62" s="54">
        <v>1700</v>
      </c>
      <c r="C62" s="51" t="s">
        <v>15</v>
      </c>
      <c r="D62" s="51" t="s">
        <v>15</v>
      </c>
      <c r="E62" s="51" t="s">
        <v>15</v>
      </c>
      <c r="F62" s="51" t="s">
        <v>15</v>
      </c>
      <c r="G62" s="50" t="s">
        <v>15</v>
      </c>
      <c r="H62" s="51" t="s">
        <v>15</v>
      </c>
      <c r="I62" s="51" t="s">
        <v>15</v>
      </c>
      <c r="J62" s="52" t="s">
        <v>15</v>
      </c>
      <c r="K62" s="52" t="s">
        <v>15</v>
      </c>
      <c r="L62" s="52" t="s">
        <v>15</v>
      </c>
      <c r="M62" s="52" t="s">
        <v>15</v>
      </c>
      <c r="N62" s="64">
        <f>N63+N67</f>
        <v>127073.59062</v>
      </c>
      <c r="O62" s="64">
        <f t="shared" ref="O62:S62" si="7">O63+O67</f>
        <v>120846.5674</v>
      </c>
      <c r="P62" s="64">
        <f t="shared" si="7"/>
        <v>127013.6</v>
      </c>
      <c r="Q62" s="64">
        <f t="shared" si="7"/>
        <v>129967.50000000001</v>
      </c>
      <c r="R62" s="64">
        <f t="shared" si="7"/>
        <v>132288.40000000002</v>
      </c>
      <c r="S62" s="64">
        <f t="shared" si="7"/>
        <v>132288.40000000002</v>
      </c>
    </row>
    <row r="63" spans="1:19" s="7" customFormat="1" ht="50.25" customHeight="1" x14ac:dyDescent="0.25">
      <c r="A63" s="2" t="s">
        <v>316</v>
      </c>
      <c r="B63" s="24">
        <v>1701</v>
      </c>
      <c r="C63" s="29" t="s">
        <v>15</v>
      </c>
      <c r="D63" s="29" t="s">
        <v>15</v>
      </c>
      <c r="E63" s="29" t="s">
        <v>15</v>
      </c>
      <c r="F63" s="29" t="s">
        <v>15</v>
      </c>
      <c r="G63" s="27" t="s">
        <v>15</v>
      </c>
      <c r="H63" s="29" t="s">
        <v>15</v>
      </c>
      <c r="I63" s="29" t="s">
        <v>15</v>
      </c>
      <c r="J63" s="16" t="s">
        <v>15</v>
      </c>
      <c r="K63" s="16" t="s">
        <v>15</v>
      </c>
      <c r="L63" s="16" t="s">
        <v>15</v>
      </c>
      <c r="M63" s="16" t="s">
        <v>15</v>
      </c>
      <c r="N63" s="65">
        <f>N64+N66+N65</f>
        <v>761.76734999999996</v>
      </c>
      <c r="O63" s="65">
        <f t="shared" ref="O63:S63" si="8">O64+O66+O65</f>
        <v>761.76734999999996</v>
      </c>
      <c r="P63" s="65">
        <f t="shared" si="8"/>
        <v>2674.1000000000004</v>
      </c>
      <c r="Q63" s="65">
        <f t="shared" si="8"/>
        <v>1458.6000000000001</v>
      </c>
      <c r="R63" s="65">
        <f t="shared" si="8"/>
        <v>1750</v>
      </c>
      <c r="S63" s="65">
        <f t="shared" si="8"/>
        <v>1750</v>
      </c>
    </row>
    <row r="64" spans="1:19" s="7" customFormat="1" ht="309" customHeight="1" x14ac:dyDescent="0.25">
      <c r="A64" s="2" t="s">
        <v>210</v>
      </c>
      <c r="B64" s="24">
        <v>1703</v>
      </c>
      <c r="C64" s="1" t="s">
        <v>121</v>
      </c>
      <c r="D64" s="1"/>
      <c r="E64" s="1"/>
      <c r="F64" s="1" t="s">
        <v>134</v>
      </c>
      <c r="G64" s="25" t="s">
        <v>135</v>
      </c>
      <c r="H64" s="1" t="s">
        <v>26</v>
      </c>
      <c r="I64" s="30" t="s">
        <v>136</v>
      </c>
      <c r="J64" s="18" t="s">
        <v>88</v>
      </c>
      <c r="K64" s="2" t="s">
        <v>279</v>
      </c>
      <c r="L64" s="20" t="s">
        <v>85</v>
      </c>
      <c r="M64" s="20" t="s">
        <v>87</v>
      </c>
      <c r="N64" s="65">
        <v>0</v>
      </c>
      <c r="O64" s="65">
        <v>0</v>
      </c>
      <c r="P64" s="65">
        <v>31</v>
      </c>
      <c r="Q64" s="65">
        <v>33.200000000000003</v>
      </c>
      <c r="R64" s="65">
        <v>267.39999999999998</v>
      </c>
      <c r="S64" s="65">
        <v>267.39999999999998</v>
      </c>
    </row>
    <row r="65" spans="1:19" s="7" customFormat="1" ht="184.5" customHeight="1" x14ac:dyDescent="0.25">
      <c r="A65" s="55" t="s">
        <v>292</v>
      </c>
      <c r="B65" s="3">
        <v>1712</v>
      </c>
      <c r="C65" s="1" t="s">
        <v>293</v>
      </c>
      <c r="D65" s="1" t="s">
        <v>294</v>
      </c>
      <c r="E65" s="1" t="s">
        <v>295</v>
      </c>
      <c r="F65" s="1"/>
      <c r="G65" s="1"/>
      <c r="H65" s="1"/>
      <c r="I65" s="56" t="s">
        <v>296</v>
      </c>
      <c r="J65" s="2" t="s">
        <v>297</v>
      </c>
      <c r="K65" s="2" t="s">
        <v>279</v>
      </c>
      <c r="L65" s="4" t="s">
        <v>100</v>
      </c>
      <c r="M65" s="4" t="s">
        <v>278</v>
      </c>
      <c r="N65" s="66">
        <v>761.76734999999996</v>
      </c>
      <c r="O65" s="66">
        <v>761.76734999999996</v>
      </c>
      <c r="P65" s="66">
        <v>1370.7</v>
      </c>
      <c r="Q65" s="66">
        <v>1425.4</v>
      </c>
      <c r="R65" s="66">
        <v>1482.6</v>
      </c>
      <c r="S65" s="66">
        <v>1482.6</v>
      </c>
    </row>
    <row r="66" spans="1:19" s="7" customFormat="1" ht="67.5" customHeight="1" x14ac:dyDescent="0.25">
      <c r="A66" s="2" t="s">
        <v>261</v>
      </c>
      <c r="B66" s="24">
        <v>1722</v>
      </c>
      <c r="C66" s="1" t="s">
        <v>264</v>
      </c>
      <c r="D66" s="1" t="s">
        <v>263</v>
      </c>
      <c r="E66" s="1"/>
      <c r="F66" s="1"/>
      <c r="G66" s="25"/>
      <c r="H66" s="1"/>
      <c r="I66" s="30"/>
      <c r="J66" s="2"/>
      <c r="K66" s="2"/>
      <c r="L66" s="20" t="s">
        <v>85</v>
      </c>
      <c r="M66" s="20" t="s">
        <v>87</v>
      </c>
      <c r="N66" s="65">
        <v>0</v>
      </c>
      <c r="O66" s="65">
        <v>0</v>
      </c>
      <c r="P66" s="65">
        <v>1272.4000000000001</v>
      </c>
      <c r="Q66" s="65">
        <v>0</v>
      </c>
      <c r="R66" s="65">
        <v>0</v>
      </c>
      <c r="S66" s="65">
        <v>0</v>
      </c>
    </row>
    <row r="67" spans="1:19" s="7" customFormat="1" ht="50.25" customHeight="1" x14ac:dyDescent="0.25">
      <c r="A67" s="2" t="s">
        <v>317</v>
      </c>
      <c r="B67" s="24">
        <v>1800</v>
      </c>
      <c r="C67" s="29" t="s">
        <v>15</v>
      </c>
      <c r="D67" s="29" t="s">
        <v>15</v>
      </c>
      <c r="E67" s="29" t="s">
        <v>15</v>
      </c>
      <c r="F67" s="29" t="s">
        <v>15</v>
      </c>
      <c r="G67" s="27" t="s">
        <v>15</v>
      </c>
      <c r="H67" s="29" t="s">
        <v>15</v>
      </c>
      <c r="I67" s="29" t="s">
        <v>15</v>
      </c>
      <c r="J67" s="16" t="s">
        <v>15</v>
      </c>
      <c r="K67" s="16" t="s">
        <v>15</v>
      </c>
      <c r="L67" s="16" t="s">
        <v>15</v>
      </c>
      <c r="M67" s="16" t="s">
        <v>15</v>
      </c>
      <c r="N67" s="65">
        <f>SUM(N68:N75)</f>
        <v>126311.82327000001</v>
      </c>
      <c r="O67" s="65">
        <f t="shared" ref="O67:S67" si="9">SUM(O68:O75)</f>
        <v>120084.80005000001</v>
      </c>
      <c r="P67" s="65">
        <f t="shared" si="9"/>
        <v>124339.5</v>
      </c>
      <c r="Q67" s="65">
        <f t="shared" si="9"/>
        <v>128508.90000000001</v>
      </c>
      <c r="R67" s="65">
        <f t="shared" si="9"/>
        <v>130538.40000000001</v>
      </c>
      <c r="S67" s="65">
        <f t="shared" si="9"/>
        <v>130538.40000000001</v>
      </c>
    </row>
    <row r="68" spans="1:19" s="7" customFormat="1" ht="255" customHeight="1" x14ac:dyDescent="0.25">
      <c r="A68" s="2" t="s">
        <v>246</v>
      </c>
      <c r="B68" s="24">
        <v>1828</v>
      </c>
      <c r="C68" s="1" t="s">
        <v>121</v>
      </c>
      <c r="D68" s="19" t="s">
        <v>123</v>
      </c>
      <c r="E68" s="1" t="s">
        <v>122</v>
      </c>
      <c r="F68" s="1" t="s">
        <v>124</v>
      </c>
      <c r="G68" s="25" t="s">
        <v>125</v>
      </c>
      <c r="H68" s="1" t="s">
        <v>126</v>
      </c>
      <c r="I68" s="30" t="s">
        <v>127</v>
      </c>
      <c r="J68" s="18" t="s">
        <v>88</v>
      </c>
      <c r="K68" s="2" t="s">
        <v>279</v>
      </c>
      <c r="L68" s="20" t="s">
        <v>277</v>
      </c>
      <c r="M68" s="20" t="s">
        <v>278</v>
      </c>
      <c r="N68" s="65">
        <v>18096.583999999999</v>
      </c>
      <c r="O68" s="65">
        <v>17149.439999999999</v>
      </c>
      <c r="P68" s="65">
        <v>14855.1</v>
      </c>
      <c r="Q68" s="65">
        <v>15245.4</v>
      </c>
      <c r="R68" s="65">
        <v>15108.3</v>
      </c>
      <c r="S68" s="65">
        <v>15108.3</v>
      </c>
    </row>
    <row r="69" spans="1:19" s="7" customFormat="1" ht="255" customHeight="1" x14ac:dyDescent="0.25">
      <c r="A69" s="55" t="s">
        <v>298</v>
      </c>
      <c r="B69" s="3">
        <v>1836</v>
      </c>
      <c r="C69" s="1" t="s">
        <v>121</v>
      </c>
      <c r="D69" s="19" t="s">
        <v>123</v>
      </c>
      <c r="E69" s="1" t="s">
        <v>122</v>
      </c>
      <c r="F69" s="1" t="s">
        <v>124</v>
      </c>
      <c r="G69" s="1" t="s">
        <v>125</v>
      </c>
      <c r="H69" s="1" t="s">
        <v>126</v>
      </c>
      <c r="I69" s="56" t="s">
        <v>296</v>
      </c>
      <c r="J69" s="18" t="s">
        <v>88</v>
      </c>
      <c r="K69" s="2" t="s">
        <v>279</v>
      </c>
      <c r="L69" s="4" t="s">
        <v>100</v>
      </c>
      <c r="M69" s="4" t="s">
        <v>278</v>
      </c>
      <c r="N69" s="66">
        <v>15275.83927</v>
      </c>
      <c r="O69" s="66">
        <v>12741.81316</v>
      </c>
      <c r="P69" s="66">
        <v>12467.5</v>
      </c>
      <c r="Q69" s="66">
        <v>12527.8</v>
      </c>
      <c r="R69" s="66">
        <v>12553.7</v>
      </c>
      <c r="S69" s="66">
        <v>12553.7</v>
      </c>
    </row>
    <row r="70" spans="1:19" s="7" customFormat="1" ht="409.5" x14ac:dyDescent="0.25">
      <c r="A70" s="2" t="s">
        <v>245</v>
      </c>
      <c r="B70" s="24">
        <v>1837</v>
      </c>
      <c r="C70" s="1" t="s">
        <v>86</v>
      </c>
      <c r="D70" s="1" t="s">
        <v>102</v>
      </c>
      <c r="E70" s="1" t="s">
        <v>23</v>
      </c>
      <c r="F70" s="1"/>
      <c r="G70" s="25"/>
      <c r="H70" s="1"/>
      <c r="I70" s="30" t="s">
        <v>103</v>
      </c>
      <c r="J70" s="2" t="s">
        <v>88</v>
      </c>
      <c r="K70" s="18" t="s">
        <v>104</v>
      </c>
      <c r="L70" s="20" t="s">
        <v>100</v>
      </c>
      <c r="M70" s="20" t="s">
        <v>101</v>
      </c>
      <c r="N70" s="65">
        <v>22866.400000000001</v>
      </c>
      <c r="O70" s="65">
        <v>21775.462749999999</v>
      </c>
      <c r="P70" s="65">
        <v>23690.400000000001</v>
      </c>
      <c r="Q70" s="65">
        <v>24588.9</v>
      </c>
      <c r="R70" s="65">
        <v>25523.5</v>
      </c>
      <c r="S70" s="65">
        <v>25523.5</v>
      </c>
    </row>
    <row r="71" spans="1:19" s="7" customFormat="1" ht="409.6" customHeight="1" x14ac:dyDescent="0.25">
      <c r="A71" s="35" t="s">
        <v>244</v>
      </c>
      <c r="B71" s="24">
        <v>1838</v>
      </c>
      <c r="C71" s="1" t="s">
        <v>86</v>
      </c>
      <c r="D71" s="1" t="s">
        <v>102</v>
      </c>
      <c r="E71" s="1" t="s">
        <v>23</v>
      </c>
      <c r="F71" s="1"/>
      <c r="G71" s="25"/>
      <c r="H71" s="1"/>
      <c r="I71" s="30" t="s">
        <v>103</v>
      </c>
      <c r="J71" s="2" t="s">
        <v>88</v>
      </c>
      <c r="K71" s="18" t="s">
        <v>104</v>
      </c>
      <c r="L71" s="20" t="s">
        <v>100</v>
      </c>
      <c r="M71" s="20" t="s">
        <v>101</v>
      </c>
      <c r="N71" s="65">
        <v>43166.400000000001</v>
      </c>
      <c r="O71" s="65">
        <v>42546.444960000001</v>
      </c>
      <c r="P71" s="65">
        <v>45650.9</v>
      </c>
      <c r="Q71" s="65">
        <v>47455.3</v>
      </c>
      <c r="R71" s="65">
        <v>47601.7</v>
      </c>
      <c r="S71" s="65">
        <v>47601.7</v>
      </c>
    </row>
    <row r="72" spans="1:19" s="7" customFormat="1" ht="205.5" customHeight="1" x14ac:dyDescent="0.25">
      <c r="A72" s="2" t="s">
        <v>128</v>
      </c>
      <c r="B72" s="24">
        <v>1839</v>
      </c>
      <c r="C72" s="1"/>
      <c r="D72" s="1"/>
      <c r="E72" s="1"/>
      <c r="F72" s="1" t="s">
        <v>129</v>
      </c>
      <c r="G72" s="25" t="s">
        <v>130</v>
      </c>
      <c r="H72" s="1" t="s">
        <v>131</v>
      </c>
      <c r="I72" s="30" t="s">
        <v>132</v>
      </c>
      <c r="J72" s="18" t="s">
        <v>88</v>
      </c>
      <c r="K72" s="2" t="s">
        <v>96</v>
      </c>
      <c r="L72" s="20" t="s">
        <v>85</v>
      </c>
      <c r="M72" s="20" t="s">
        <v>87</v>
      </c>
      <c r="N72" s="65">
        <v>2904.5</v>
      </c>
      <c r="O72" s="65">
        <v>2704.047</v>
      </c>
      <c r="P72" s="65">
        <v>3027.5</v>
      </c>
      <c r="Q72" s="65">
        <v>3144.1</v>
      </c>
      <c r="R72" s="65">
        <v>3237.6</v>
      </c>
      <c r="S72" s="65">
        <v>3237.6</v>
      </c>
    </row>
    <row r="73" spans="1:19" s="7" customFormat="1" ht="309" customHeight="1" x14ac:dyDescent="0.25">
      <c r="A73" s="2" t="s">
        <v>133</v>
      </c>
      <c r="B73" s="24">
        <v>1840</v>
      </c>
      <c r="C73" s="1" t="s">
        <v>121</v>
      </c>
      <c r="D73" s="1"/>
      <c r="E73" s="1"/>
      <c r="F73" s="1" t="s">
        <v>134</v>
      </c>
      <c r="G73" s="25" t="s">
        <v>135</v>
      </c>
      <c r="H73" s="1" t="s">
        <v>26</v>
      </c>
      <c r="I73" s="30" t="s">
        <v>136</v>
      </c>
      <c r="J73" s="2" t="s">
        <v>88</v>
      </c>
      <c r="K73" s="2" t="s">
        <v>279</v>
      </c>
      <c r="L73" s="20" t="s">
        <v>85</v>
      </c>
      <c r="M73" s="20" t="s">
        <v>87</v>
      </c>
      <c r="N73" s="65">
        <v>4832.7</v>
      </c>
      <c r="O73" s="65">
        <v>4820.8676599999999</v>
      </c>
      <c r="P73" s="65">
        <v>5032.3</v>
      </c>
      <c r="Q73" s="65">
        <v>5221.1000000000004</v>
      </c>
      <c r="R73" s="65">
        <v>5372.1</v>
      </c>
      <c r="S73" s="65">
        <v>5372.1</v>
      </c>
    </row>
    <row r="74" spans="1:19" s="7" customFormat="1" ht="261.75" customHeight="1" x14ac:dyDescent="0.25">
      <c r="A74" s="55" t="s">
        <v>299</v>
      </c>
      <c r="B74" s="3">
        <v>1841</v>
      </c>
      <c r="C74" s="1"/>
      <c r="D74" s="1"/>
      <c r="E74" s="1"/>
      <c r="F74" s="1"/>
      <c r="G74" s="1"/>
      <c r="H74" s="1"/>
      <c r="I74" s="56"/>
      <c r="J74" s="2"/>
      <c r="K74" s="2"/>
      <c r="L74" s="4" t="s">
        <v>197</v>
      </c>
      <c r="M74" s="4" t="s">
        <v>206</v>
      </c>
      <c r="N74" s="66">
        <v>17358.8</v>
      </c>
      <c r="O74" s="66">
        <v>17358.8</v>
      </c>
      <c r="P74" s="66">
        <v>17807</v>
      </c>
      <c r="Q74" s="66">
        <v>18517.5</v>
      </c>
      <c r="R74" s="66">
        <v>19332.7</v>
      </c>
      <c r="S74" s="66">
        <v>19332.7</v>
      </c>
    </row>
    <row r="75" spans="1:19" s="7" customFormat="1" ht="284.25" customHeight="1" x14ac:dyDescent="0.25">
      <c r="A75" s="2" t="s">
        <v>243</v>
      </c>
      <c r="B75" s="24">
        <v>1854</v>
      </c>
      <c r="C75" s="1"/>
      <c r="D75" s="1"/>
      <c r="E75" s="1"/>
      <c r="F75" s="1" t="s">
        <v>137</v>
      </c>
      <c r="G75" s="1" t="s">
        <v>138</v>
      </c>
      <c r="H75" s="1" t="s">
        <v>139</v>
      </c>
      <c r="I75" s="17" t="s">
        <v>140</v>
      </c>
      <c r="J75" s="2" t="s">
        <v>88</v>
      </c>
      <c r="K75" s="2" t="s">
        <v>279</v>
      </c>
      <c r="L75" s="4" t="s">
        <v>37</v>
      </c>
      <c r="M75" s="4" t="s">
        <v>89</v>
      </c>
      <c r="N75" s="65">
        <v>1810.6</v>
      </c>
      <c r="O75" s="65">
        <v>987.92452000000003</v>
      </c>
      <c r="P75" s="65">
        <v>1808.8</v>
      </c>
      <c r="Q75" s="65">
        <v>1808.8</v>
      </c>
      <c r="R75" s="65">
        <v>1808.8</v>
      </c>
      <c r="S75" s="65">
        <v>1808.8</v>
      </c>
    </row>
    <row r="76" spans="1:19" s="7" customFormat="1" ht="85.5" customHeight="1" x14ac:dyDescent="0.25">
      <c r="A76" s="57" t="s">
        <v>318</v>
      </c>
      <c r="B76" s="48">
        <v>2000</v>
      </c>
      <c r="C76" s="58" t="s">
        <v>15</v>
      </c>
      <c r="D76" s="58" t="s">
        <v>15</v>
      </c>
      <c r="E76" s="58" t="s">
        <v>15</v>
      </c>
      <c r="F76" s="58" t="s">
        <v>15</v>
      </c>
      <c r="G76" s="58" t="s">
        <v>15</v>
      </c>
      <c r="H76" s="58" t="s">
        <v>15</v>
      </c>
      <c r="I76" s="58" t="s">
        <v>15</v>
      </c>
      <c r="J76" s="59" t="s">
        <v>15</v>
      </c>
      <c r="K76" s="59" t="s">
        <v>15</v>
      </c>
      <c r="L76" s="59" t="s">
        <v>15</v>
      </c>
      <c r="M76" s="59" t="s">
        <v>15</v>
      </c>
      <c r="N76" s="67">
        <f>N77+N78+N79</f>
        <v>658956.6</v>
      </c>
      <c r="O76" s="67">
        <f t="shared" ref="O76:S76" si="10">O77+O78+O79</f>
        <v>658956.6</v>
      </c>
      <c r="P76" s="67">
        <f t="shared" si="10"/>
        <v>669327.89999999991</v>
      </c>
      <c r="Q76" s="67">
        <f t="shared" si="10"/>
        <v>711673.60000000009</v>
      </c>
      <c r="R76" s="67">
        <f t="shared" si="10"/>
        <v>755652.2</v>
      </c>
      <c r="S76" s="67">
        <f t="shared" si="10"/>
        <v>755652.2</v>
      </c>
    </row>
    <row r="77" spans="1:19" s="7" customFormat="1" ht="286.5" customHeight="1" x14ac:dyDescent="0.25">
      <c r="A77" s="55" t="s">
        <v>300</v>
      </c>
      <c r="B77" s="3">
        <v>2001</v>
      </c>
      <c r="C77" s="1" t="s">
        <v>121</v>
      </c>
      <c r="D77" s="1" t="s">
        <v>301</v>
      </c>
      <c r="E77" s="1" t="s">
        <v>122</v>
      </c>
      <c r="F77" s="1"/>
      <c r="G77" s="1"/>
      <c r="H77" s="1"/>
      <c r="I77" s="56" t="s">
        <v>302</v>
      </c>
      <c r="J77" s="18" t="s">
        <v>88</v>
      </c>
      <c r="K77" s="2" t="s">
        <v>279</v>
      </c>
      <c r="L77" s="4" t="s">
        <v>197</v>
      </c>
      <c r="M77" s="4" t="s">
        <v>282</v>
      </c>
      <c r="N77" s="66">
        <v>261181.8</v>
      </c>
      <c r="O77" s="66">
        <v>261181.8</v>
      </c>
      <c r="P77" s="66">
        <v>274937.59999999998</v>
      </c>
      <c r="Q77" s="66">
        <v>292612.40000000002</v>
      </c>
      <c r="R77" s="66">
        <v>311638.40000000002</v>
      </c>
      <c r="S77" s="66">
        <v>311638.40000000002</v>
      </c>
    </row>
    <row r="78" spans="1:19" s="7" customFormat="1" ht="286.5" customHeight="1" x14ac:dyDescent="0.25">
      <c r="A78" s="55" t="s">
        <v>303</v>
      </c>
      <c r="B78" s="3">
        <v>2002</v>
      </c>
      <c r="C78" s="1" t="s">
        <v>121</v>
      </c>
      <c r="D78" s="1" t="s">
        <v>301</v>
      </c>
      <c r="E78" s="1" t="s">
        <v>122</v>
      </c>
      <c r="F78" s="1"/>
      <c r="G78" s="1"/>
      <c r="H78" s="1"/>
      <c r="I78" s="56" t="s">
        <v>302</v>
      </c>
      <c r="J78" s="18" t="s">
        <v>88</v>
      </c>
      <c r="K78" s="2" t="s">
        <v>279</v>
      </c>
      <c r="L78" s="4" t="s">
        <v>197</v>
      </c>
      <c r="M78" s="4" t="s">
        <v>282</v>
      </c>
      <c r="N78" s="66">
        <v>128043.9</v>
      </c>
      <c r="O78" s="66">
        <v>128043.9</v>
      </c>
      <c r="P78" s="66">
        <v>124128.5</v>
      </c>
      <c r="Q78" s="66">
        <v>132492.4</v>
      </c>
      <c r="R78" s="66">
        <v>141041</v>
      </c>
      <c r="S78" s="66">
        <v>141041</v>
      </c>
    </row>
    <row r="79" spans="1:19" s="7" customFormat="1" ht="286.5" customHeight="1" x14ac:dyDescent="0.25">
      <c r="A79" s="55" t="s">
        <v>304</v>
      </c>
      <c r="B79" s="3">
        <v>2003</v>
      </c>
      <c r="C79" s="1" t="s">
        <v>121</v>
      </c>
      <c r="D79" s="1" t="s">
        <v>301</v>
      </c>
      <c r="E79" s="1" t="s">
        <v>122</v>
      </c>
      <c r="F79" s="1"/>
      <c r="G79" s="1"/>
      <c r="H79" s="1"/>
      <c r="I79" s="56" t="s">
        <v>302</v>
      </c>
      <c r="J79" s="18" t="s">
        <v>88</v>
      </c>
      <c r="K79" s="2" t="s">
        <v>279</v>
      </c>
      <c r="L79" s="4" t="s">
        <v>197</v>
      </c>
      <c r="M79" s="4" t="s">
        <v>305</v>
      </c>
      <c r="N79" s="66">
        <v>269730.90000000002</v>
      </c>
      <c r="O79" s="66">
        <v>269730.90000000002</v>
      </c>
      <c r="P79" s="66">
        <v>270261.8</v>
      </c>
      <c r="Q79" s="66">
        <v>286568.8</v>
      </c>
      <c r="R79" s="66">
        <v>302972.79999999999</v>
      </c>
      <c r="S79" s="66">
        <v>302972.79999999999</v>
      </c>
    </row>
    <row r="80" spans="1:19" s="7" customFormat="1" ht="148.5" customHeight="1" x14ac:dyDescent="0.25">
      <c r="A80" s="53" t="s">
        <v>319</v>
      </c>
      <c r="B80" s="54">
        <v>2100</v>
      </c>
      <c r="C80" s="51" t="s">
        <v>15</v>
      </c>
      <c r="D80" s="51" t="s">
        <v>15</v>
      </c>
      <c r="E80" s="51" t="s">
        <v>15</v>
      </c>
      <c r="F80" s="51" t="s">
        <v>15</v>
      </c>
      <c r="G80" s="50" t="s">
        <v>15</v>
      </c>
      <c r="H80" s="51" t="s">
        <v>15</v>
      </c>
      <c r="I80" s="51" t="s">
        <v>15</v>
      </c>
      <c r="J80" s="52" t="s">
        <v>15</v>
      </c>
      <c r="K80" s="52" t="s">
        <v>15</v>
      </c>
      <c r="L80" s="52" t="s">
        <v>15</v>
      </c>
      <c r="M80" s="52" t="s">
        <v>15</v>
      </c>
      <c r="N80" s="64">
        <f>N82+N83+N81</f>
        <v>213342.18964999999</v>
      </c>
      <c r="O80" s="64">
        <f t="shared" ref="O80:S80" si="11">O82+O83+O81</f>
        <v>210788.21537000002</v>
      </c>
      <c r="P80" s="64">
        <f t="shared" si="11"/>
        <v>170563.09999999998</v>
      </c>
      <c r="Q80" s="64">
        <f t="shared" si="11"/>
        <v>155363.40000000002</v>
      </c>
      <c r="R80" s="64">
        <f t="shared" si="11"/>
        <v>159691.9</v>
      </c>
      <c r="S80" s="64">
        <f t="shared" si="11"/>
        <v>159691.9</v>
      </c>
    </row>
    <row r="81" spans="1:19" s="7" customFormat="1" ht="273" customHeight="1" x14ac:dyDescent="0.25">
      <c r="A81" s="3" t="s">
        <v>320</v>
      </c>
      <c r="B81" s="16">
        <v>2101</v>
      </c>
      <c r="C81" s="2" t="s">
        <v>21</v>
      </c>
      <c r="D81" s="2" t="s">
        <v>306</v>
      </c>
      <c r="E81" s="2" t="s">
        <v>23</v>
      </c>
      <c r="F81" s="2"/>
      <c r="G81" s="2"/>
      <c r="H81" s="2"/>
      <c r="I81" s="60" t="s">
        <v>307</v>
      </c>
      <c r="J81" s="2" t="s">
        <v>88</v>
      </c>
      <c r="K81" s="2" t="s">
        <v>308</v>
      </c>
      <c r="L81" s="4" t="s">
        <v>216</v>
      </c>
      <c r="M81" s="4" t="s">
        <v>309</v>
      </c>
      <c r="N81" s="66">
        <v>55612</v>
      </c>
      <c r="O81" s="66">
        <v>55612</v>
      </c>
      <c r="P81" s="66">
        <v>66395</v>
      </c>
      <c r="Q81" s="66">
        <v>70154</v>
      </c>
      <c r="R81" s="66">
        <v>72574</v>
      </c>
      <c r="S81" s="66">
        <v>72574</v>
      </c>
    </row>
    <row r="82" spans="1:19" s="7" customFormat="1" ht="197.25" customHeight="1" x14ac:dyDescent="0.25">
      <c r="A82" s="2" t="s">
        <v>330</v>
      </c>
      <c r="B82" s="24">
        <v>2103</v>
      </c>
      <c r="C82" s="1" t="s">
        <v>146</v>
      </c>
      <c r="D82" s="1" t="s">
        <v>147</v>
      </c>
      <c r="E82" s="1" t="s">
        <v>148</v>
      </c>
      <c r="F82" s="1"/>
      <c r="G82" s="25"/>
      <c r="H82" s="1"/>
      <c r="I82" s="30" t="s">
        <v>149</v>
      </c>
      <c r="J82" s="2" t="s">
        <v>88</v>
      </c>
      <c r="K82" s="2" t="s">
        <v>96</v>
      </c>
      <c r="L82" s="20" t="s">
        <v>150</v>
      </c>
      <c r="M82" s="20" t="s">
        <v>151</v>
      </c>
      <c r="N82" s="65">
        <v>1853.5</v>
      </c>
      <c r="O82" s="65">
        <v>1853.5</v>
      </c>
      <c r="P82" s="65">
        <v>2021.2</v>
      </c>
      <c r="Q82" s="65">
        <v>2035.1</v>
      </c>
      <c r="R82" s="65">
        <v>2099.9</v>
      </c>
      <c r="S82" s="65">
        <v>2099.9</v>
      </c>
    </row>
    <row r="83" spans="1:19" s="7" customFormat="1" ht="41.25" customHeight="1" x14ac:dyDescent="0.25">
      <c r="A83" s="2" t="s">
        <v>331</v>
      </c>
      <c r="B83" s="24">
        <v>2200</v>
      </c>
      <c r="C83" s="29" t="s">
        <v>15</v>
      </c>
      <c r="D83" s="29" t="s">
        <v>15</v>
      </c>
      <c r="E83" s="29" t="s">
        <v>15</v>
      </c>
      <c r="F83" s="29" t="s">
        <v>15</v>
      </c>
      <c r="G83" s="27" t="s">
        <v>15</v>
      </c>
      <c r="H83" s="29" t="s">
        <v>15</v>
      </c>
      <c r="I83" s="29" t="s">
        <v>15</v>
      </c>
      <c r="J83" s="16" t="s">
        <v>15</v>
      </c>
      <c r="K83" s="16" t="s">
        <v>15</v>
      </c>
      <c r="L83" s="16" t="s">
        <v>15</v>
      </c>
      <c r="M83" s="16" t="s">
        <v>15</v>
      </c>
      <c r="N83" s="65">
        <f>N84+N87</f>
        <v>155876.68964999999</v>
      </c>
      <c r="O83" s="65">
        <f t="shared" ref="O83:S83" si="12">O84+O87</f>
        <v>153322.71537000002</v>
      </c>
      <c r="P83" s="65">
        <f t="shared" si="12"/>
        <v>102146.9</v>
      </c>
      <c r="Q83" s="65">
        <f t="shared" si="12"/>
        <v>83174.3</v>
      </c>
      <c r="R83" s="65">
        <f t="shared" si="12"/>
        <v>85018</v>
      </c>
      <c r="S83" s="65">
        <f t="shared" si="12"/>
        <v>85018</v>
      </c>
    </row>
    <row r="84" spans="1:19" s="7" customFormat="1" ht="129.75" customHeight="1" x14ac:dyDescent="0.25">
      <c r="A84" s="2" t="s">
        <v>332</v>
      </c>
      <c r="B84" s="24">
        <v>2201</v>
      </c>
      <c r="C84" s="29" t="s">
        <v>15</v>
      </c>
      <c r="D84" s="29" t="s">
        <v>15</v>
      </c>
      <c r="E84" s="29" t="s">
        <v>15</v>
      </c>
      <c r="F84" s="29" t="s">
        <v>15</v>
      </c>
      <c r="G84" s="27" t="s">
        <v>15</v>
      </c>
      <c r="H84" s="29" t="s">
        <v>15</v>
      </c>
      <c r="I84" s="29" t="s">
        <v>15</v>
      </c>
      <c r="J84" s="16" t="s">
        <v>15</v>
      </c>
      <c r="K84" s="16" t="s">
        <v>15</v>
      </c>
      <c r="L84" s="16" t="s">
        <v>15</v>
      </c>
      <c r="M84" s="16" t="s">
        <v>15</v>
      </c>
      <c r="N84" s="65">
        <f>N85+N86</f>
        <v>9863.7335299999995</v>
      </c>
      <c r="O84" s="65">
        <f t="shared" ref="O84:S84" si="13">O85+O86</f>
        <v>9582.8205300000009</v>
      </c>
      <c r="P84" s="65">
        <f t="shared" si="13"/>
        <v>4990</v>
      </c>
      <c r="Q84" s="65">
        <f t="shared" si="13"/>
        <v>4990</v>
      </c>
      <c r="R84" s="65">
        <f t="shared" si="13"/>
        <v>4990</v>
      </c>
      <c r="S84" s="65">
        <f t="shared" si="13"/>
        <v>4990</v>
      </c>
    </row>
    <row r="85" spans="1:19" s="7" customFormat="1" ht="363.75" customHeight="1" x14ac:dyDescent="0.25">
      <c r="A85" s="2" t="s">
        <v>333</v>
      </c>
      <c r="B85" s="24">
        <v>2202</v>
      </c>
      <c r="C85" s="1"/>
      <c r="D85" s="1"/>
      <c r="E85" s="1"/>
      <c r="F85" s="1" t="s">
        <v>77</v>
      </c>
      <c r="G85" s="25" t="s">
        <v>67</v>
      </c>
      <c r="H85" s="1" t="s">
        <v>78</v>
      </c>
      <c r="I85" s="30" t="s">
        <v>29</v>
      </c>
      <c r="J85" s="2" t="s">
        <v>30</v>
      </c>
      <c r="K85" s="2" t="s">
        <v>26</v>
      </c>
      <c r="L85" s="20" t="s">
        <v>31</v>
      </c>
      <c r="M85" s="20" t="s">
        <v>32</v>
      </c>
      <c r="N85" s="65">
        <v>1030</v>
      </c>
      <c r="O85" s="65">
        <v>970</v>
      </c>
      <c r="P85" s="65">
        <v>0</v>
      </c>
      <c r="Q85" s="65">
        <v>0</v>
      </c>
      <c r="R85" s="65">
        <v>0</v>
      </c>
      <c r="S85" s="65">
        <v>0</v>
      </c>
    </row>
    <row r="86" spans="1:19" s="7" customFormat="1" ht="271.5" customHeight="1" x14ac:dyDescent="0.25">
      <c r="A86" s="28" t="s">
        <v>242</v>
      </c>
      <c r="B86" s="26">
        <v>2203</v>
      </c>
      <c r="C86" s="1" t="s">
        <v>21</v>
      </c>
      <c r="D86" s="1" t="s">
        <v>34</v>
      </c>
      <c r="E86" s="1" t="s">
        <v>23</v>
      </c>
      <c r="F86" s="1"/>
      <c r="G86" s="25"/>
      <c r="H86" s="1"/>
      <c r="I86" s="30" t="s">
        <v>145</v>
      </c>
      <c r="J86" s="2" t="s">
        <v>88</v>
      </c>
      <c r="K86" s="2" t="s">
        <v>279</v>
      </c>
      <c r="L86" s="20" t="s">
        <v>37</v>
      </c>
      <c r="M86" s="20" t="s">
        <v>38</v>
      </c>
      <c r="N86" s="65">
        <v>8833.7335299999995</v>
      </c>
      <c r="O86" s="65">
        <v>8612.8205300000009</v>
      </c>
      <c r="P86" s="65">
        <v>4990</v>
      </c>
      <c r="Q86" s="65">
        <v>4990</v>
      </c>
      <c r="R86" s="65">
        <v>4990</v>
      </c>
      <c r="S86" s="65">
        <v>4990</v>
      </c>
    </row>
    <row r="87" spans="1:19" s="7" customFormat="1" ht="51" customHeight="1" x14ac:dyDescent="0.25">
      <c r="A87" s="2" t="s">
        <v>321</v>
      </c>
      <c r="B87" s="24">
        <v>2300</v>
      </c>
      <c r="C87" s="29" t="s">
        <v>15</v>
      </c>
      <c r="D87" s="29" t="s">
        <v>15</v>
      </c>
      <c r="E87" s="29" t="s">
        <v>15</v>
      </c>
      <c r="F87" s="29" t="s">
        <v>15</v>
      </c>
      <c r="G87" s="27" t="s">
        <v>15</v>
      </c>
      <c r="H87" s="29" t="s">
        <v>15</v>
      </c>
      <c r="I87" s="29" t="s">
        <v>15</v>
      </c>
      <c r="J87" s="16" t="s">
        <v>15</v>
      </c>
      <c r="K87" s="16" t="s">
        <v>15</v>
      </c>
      <c r="L87" s="16" t="s">
        <v>15</v>
      </c>
      <c r="M87" s="16" t="s">
        <v>15</v>
      </c>
      <c r="N87" s="65">
        <f>SUM(N88:N96)</f>
        <v>146012.95611999999</v>
      </c>
      <c r="O87" s="65">
        <f t="shared" ref="O87:S87" si="14">SUM(O88:O96)</f>
        <v>143739.89484000002</v>
      </c>
      <c r="P87" s="65">
        <f t="shared" si="14"/>
        <v>97156.9</v>
      </c>
      <c r="Q87" s="65">
        <f t="shared" si="14"/>
        <v>78184.3</v>
      </c>
      <c r="R87" s="65">
        <f t="shared" si="14"/>
        <v>80028</v>
      </c>
      <c r="S87" s="65">
        <f t="shared" si="14"/>
        <v>80028</v>
      </c>
    </row>
    <row r="88" spans="1:19" s="7" customFormat="1" ht="277.5" customHeight="1" x14ac:dyDescent="0.25">
      <c r="A88" s="2" t="s">
        <v>241</v>
      </c>
      <c r="B88" s="24">
        <v>2301</v>
      </c>
      <c r="C88" s="1" t="s">
        <v>175</v>
      </c>
      <c r="D88" s="1" t="s">
        <v>141</v>
      </c>
      <c r="E88" s="1" t="s">
        <v>23</v>
      </c>
      <c r="F88" s="1"/>
      <c r="G88" s="25"/>
      <c r="H88" s="1"/>
      <c r="I88" s="30" t="s">
        <v>142</v>
      </c>
      <c r="J88" s="2" t="s">
        <v>88</v>
      </c>
      <c r="K88" s="2" t="s">
        <v>279</v>
      </c>
      <c r="L88" s="3" t="s">
        <v>143</v>
      </c>
      <c r="M88" s="3" t="s">
        <v>144</v>
      </c>
      <c r="N88" s="65">
        <v>0</v>
      </c>
      <c r="O88" s="65">
        <v>0</v>
      </c>
      <c r="P88" s="65">
        <v>80748.7</v>
      </c>
      <c r="Q88" s="65">
        <v>67933.3</v>
      </c>
      <c r="R88" s="65">
        <v>69264</v>
      </c>
      <c r="S88" s="65">
        <v>69264</v>
      </c>
    </row>
    <row r="89" spans="1:19" s="7" customFormat="1" ht="276.75" customHeight="1" x14ac:dyDescent="0.25">
      <c r="A89" s="3" t="s">
        <v>240</v>
      </c>
      <c r="B89" s="24">
        <v>2302</v>
      </c>
      <c r="C89" s="1" t="s">
        <v>175</v>
      </c>
      <c r="D89" s="1" t="s">
        <v>141</v>
      </c>
      <c r="E89" s="1" t="s">
        <v>23</v>
      </c>
      <c r="F89" s="1"/>
      <c r="G89" s="25"/>
      <c r="H89" s="1"/>
      <c r="I89" s="30" t="s">
        <v>142</v>
      </c>
      <c r="J89" s="2" t="s">
        <v>88</v>
      </c>
      <c r="K89" s="2" t="s">
        <v>279</v>
      </c>
      <c r="L89" s="3" t="s">
        <v>273</v>
      </c>
      <c r="M89" s="3" t="s">
        <v>274</v>
      </c>
      <c r="N89" s="65">
        <v>99787.846399999995</v>
      </c>
      <c r="O89" s="65">
        <v>98352.049180000002</v>
      </c>
      <c r="P89" s="65">
        <v>0</v>
      </c>
      <c r="Q89" s="65">
        <v>0</v>
      </c>
      <c r="R89" s="65">
        <v>0</v>
      </c>
      <c r="S89" s="65">
        <v>0</v>
      </c>
    </row>
    <row r="90" spans="1:19" s="7" customFormat="1" ht="282.75" customHeight="1" x14ac:dyDescent="0.25">
      <c r="A90" s="2" t="s">
        <v>239</v>
      </c>
      <c r="B90" s="24">
        <v>2304</v>
      </c>
      <c r="C90" s="1" t="s">
        <v>175</v>
      </c>
      <c r="D90" s="1" t="s">
        <v>141</v>
      </c>
      <c r="E90" s="1" t="s">
        <v>23</v>
      </c>
      <c r="F90" s="1"/>
      <c r="G90" s="25"/>
      <c r="H90" s="1"/>
      <c r="I90" s="30" t="s">
        <v>142</v>
      </c>
      <c r="J90" s="2" t="s">
        <v>88</v>
      </c>
      <c r="K90" s="2" t="s">
        <v>279</v>
      </c>
      <c r="L90" s="3">
        <v>4000</v>
      </c>
      <c r="M90" s="20" t="s">
        <v>38</v>
      </c>
      <c r="N90" s="65">
        <v>0</v>
      </c>
      <c r="O90" s="65">
        <v>0</v>
      </c>
      <c r="P90" s="65">
        <v>3280</v>
      </c>
      <c r="Q90" s="65">
        <v>0</v>
      </c>
      <c r="R90" s="65">
        <v>0</v>
      </c>
      <c r="S90" s="65">
        <v>0</v>
      </c>
    </row>
    <row r="91" spans="1:19" s="7" customFormat="1" ht="383.25" customHeight="1" x14ac:dyDescent="0.25">
      <c r="A91" s="2" t="s">
        <v>238</v>
      </c>
      <c r="B91" s="24">
        <v>2305</v>
      </c>
      <c r="C91" s="1" t="s">
        <v>105</v>
      </c>
      <c r="D91" s="1" t="s">
        <v>88</v>
      </c>
      <c r="E91" s="1" t="s">
        <v>106</v>
      </c>
      <c r="F91" s="1" t="s">
        <v>107</v>
      </c>
      <c r="G91" s="25" t="s">
        <v>108</v>
      </c>
      <c r="H91" s="1" t="s">
        <v>109</v>
      </c>
      <c r="I91" s="30" t="s">
        <v>110</v>
      </c>
      <c r="J91" s="2" t="s">
        <v>88</v>
      </c>
      <c r="K91" s="2" t="s">
        <v>279</v>
      </c>
      <c r="L91" s="20" t="s">
        <v>111</v>
      </c>
      <c r="M91" s="20" t="s">
        <v>112</v>
      </c>
      <c r="N91" s="65">
        <v>197.1</v>
      </c>
      <c r="O91" s="65">
        <v>197.1</v>
      </c>
      <c r="P91" s="65">
        <v>0</v>
      </c>
      <c r="Q91" s="65">
        <v>0</v>
      </c>
      <c r="R91" s="65">
        <v>0</v>
      </c>
      <c r="S91" s="65">
        <v>0</v>
      </c>
    </row>
    <row r="92" spans="1:19" s="7" customFormat="1" ht="263.25" customHeight="1" x14ac:dyDescent="0.25">
      <c r="A92" s="2" t="s">
        <v>155</v>
      </c>
      <c r="B92" s="24">
        <v>2306</v>
      </c>
      <c r="C92" s="1" t="s">
        <v>21</v>
      </c>
      <c r="D92" s="1" t="s">
        <v>164</v>
      </c>
      <c r="E92" s="1" t="s">
        <v>23</v>
      </c>
      <c r="F92" s="1"/>
      <c r="G92" s="25"/>
      <c r="H92" s="1"/>
      <c r="I92" s="30" t="s">
        <v>215</v>
      </c>
      <c r="J92" s="2" t="s">
        <v>88</v>
      </c>
      <c r="K92" s="2" t="s">
        <v>96</v>
      </c>
      <c r="L92" s="20" t="s">
        <v>216</v>
      </c>
      <c r="M92" s="20" t="s">
        <v>217</v>
      </c>
      <c r="N92" s="65">
        <f>7276.90472+2490.3</f>
        <v>9767.2047200000015</v>
      </c>
      <c r="O92" s="65">
        <f>6697.088+2490.3</f>
        <v>9187.387999999999</v>
      </c>
      <c r="P92" s="65">
        <v>0</v>
      </c>
      <c r="Q92" s="65">
        <v>0</v>
      </c>
      <c r="R92" s="65">
        <v>0</v>
      </c>
      <c r="S92" s="65">
        <v>0</v>
      </c>
    </row>
    <row r="93" spans="1:19" s="7" customFormat="1" ht="45.75" hidden="1" customHeight="1" x14ac:dyDescent="0.25">
      <c r="A93" s="2"/>
      <c r="B93" s="24">
        <v>2309</v>
      </c>
      <c r="C93" s="1"/>
      <c r="D93" s="1"/>
      <c r="E93" s="1"/>
      <c r="F93" s="1"/>
      <c r="G93" s="25"/>
      <c r="H93" s="1"/>
      <c r="I93" s="30"/>
      <c r="J93" s="2"/>
      <c r="K93" s="2"/>
      <c r="L93" s="20"/>
      <c r="M93" s="20"/>
      <c r="N93" s="65"/>
      <c r="O93" s="65"/>
      <c r="P93" s="65"/>
      <c r="Q93" s="65"/>
      <c r="R93" s="65"/>
      <c r="S93" s="65"/>
    </row>
    <row r="94" spans="1:19" ht="187.5" customHeight="1" x14ac:dyDescent="0.25">
      <c r="A94" s="3" t="s">
        <v>236</v>
      </c>
      <c r="B94" s="26">
        <v>2307</v>
      </c>
      <c r="C94" s="1" t="s">
        <v>21</v>
      </c>
      <c r="D94" s="1" t="s">
        <v>208</v>
      </c>
      <c r="E94" s="1" t="s">
        <v>23</v>
      </c>
      <c r="F94" s="29"/>
      <c r="G94" s="27"/>
      <c r="H94" s="29"/>
      <c r="I94" s="1" t="s">
        <v>207</v>
      </c>
      <c r="J94" s="2" t="s">
        <v>88</v>
      </c>
      <c r="K94" s="2" t="s">
        <v>279</v>
      </c>
      <c r="L94" s="34" t="s">
        <v>53</v>
      </c>
      <c r="M94" s="34" t="s">
        <v>54</v>
      </c>
      <c r="N94" s="65">
        <v>16520.805</v>
      </c>
      <c r="O94" s="65">
        <v>16321.754999999999</v>
      </c>
      <c r="P94" s="65">
        <v>9763.2000000000007</v>
      </c>
      <c r="Q94" s="65">
        <v>10251</v>
      </c>
      <c r="R94" s="65">
        <v>10764</v>
      </c>
      <c r="S94" s="65">
        <v>10764</v>
      </c>
    </row>
    <row r="95" spans="1:19" ht="231.75" customHeight="1" x14ac:dyDescent="0.25">
      <c r="A95" s="3" t="s">
        <v>211</v>
      </c>
      <c r="B95" s="26">
        <v>2308</v>
      </c>
      <c r="C95" s="1" t="s">
        <v>21</v>
      </c>
      <c r="D95" s="1" t="s">
        <v>212</v>
      </c>
      <c r="E95" s="1" t="s">
        <v>23</v>
      </c>
      <c r="F95" s="1"/>
      <c r="G95" s="25"/>
      <c r="H95" s="1"/>
      <c r="I95" s="30" t="s">
        <v>44</v>
      </c>
      <c r="J95" s="2" t="s">
        <v>46</v>
      </c>
      <c r="K95" s="2" t="s">
        <v>26</v>
      </c>
      <c r="L95" s="20" t="s">
        <v>213</v>
      </c>
      <c r="M95" s="20" t="s">
        <v>214</v>
      </c>
      <c r="N95" s="65">
        <v>4740</v>
      </c>
      <c r="O95" s="68">
        <v>4707.7220399999997</v>
      </c>
      <c r="P95" s="68">
        <v>3365</v>
      </c>
      <c r="Q95" s="68">
        <v>0</v>
      </c>
      <c r="R95" s="68">
        <v>0</v>
      </c>
      <c r="S95" s="68">
        <v>0</v>
      </c>
    </row>
    <row r="96" spans="1:19" ht="269.25" customHeight="1" x14ac:dyDescent="0.25">
      <c r="A96" s="3" t="s">
        <v>237</v>
      </c>
      <c r="B96" s="26">
        <v>2309</v>
      </c>
      <c r="C96" s="1" t="s">
        <v>21</v>
      </c>
      <c r="D96" s="1" t="s">
        <v>34</v>
      </c>
      <c r="E96" s="1" t="s">
        <v>23</v>
      </c>
      <c r="F96" s="1"/>
      <c r="G96" s="25"/>
      <c r="H96" s="1"/>
      <c r="I96" s="30" t="s">
        <v>145</v>
      </c>
      <c r="J96" s="2" t="s">
        <v>88</v>
      </c>
      <c r="K96" s="2" t="s">
        <v>279</v>
      </c>
      <c r="L96" s="20" t="s">
        <v>37</v>
      </c>
      <c r="M96" s="20" t="s">
        <v>38</v>
      </c>
      <c r="N96" s="65">
        <v>15000</v>
      </c>
      <c r="O96" s="68">
        <v>14973.88062</v>
      </c>
      <c r="P96" s="68">
        <v>0</v>
      </c>
      <c r="Q96" s="68">
        <v>0</v>
      </c>
      <c r="R96" s="68">
        <v>0</v>
      </c>
      <c r="S96" s="68">
        <v>0</v>
      </c>
    </row>
    <row r="97" spans="1:19" ht="94.5" x14ac:dyDescent="0.25">
      <c r="A97" s="61" t="s">
        <v>310</v>
      </c>
      <c r="B97" s="62">
        <v>2400</v>
      </c>
      <c r="C97" s="70" t="s">
        <v>322</v>
      </c>
      <c r="D97" s="59" t="s">
        <v>323</v>
      </c>
      <c r="E97" s="62"/>
      <c r="F97" s="62"/>
      <c r="G97" s="62"/>
      <c r="H97" s="62"/>
      <c r="I97" s="62"/>
      <c r="J97" s="62"/>
      <c r="K97" s="62"/>
      <c r="L97" s="62">
        <v>9900</v>
      </c>
      <c r="M97" s="62">
        <v>9999</v>
      </c>
      <c r="N97" s="64">
        <v>0</v>
      </c>
      <c r="O97" s="64">
        <v>0</v>
      </c>
      <c r="P97" s="64">
        <v>0</v>
      </c>
      <c r="Q97" s="64">
        <v>20319</v>
      </c>
      <c r="R97" s="64">
        <v>42890</v>
      </c>
      <c r="S97" s="64">
        <v>42890</v>
      </c>
    </row>
    <row r="98" spans="1:19" ht="15.75" x14ac:dyDescent="0.25">
      <c r="A98" s="36"/>
      <c r="B98" s="37"/>
      <c r="C98" s="38"/>
      <c r="D98" s="39"/>
      <c r="E98" s="39"/>
      <c r="F98" s="39"/>
      <c r="G98" s="40"/>
      <c r="H98" s="38"/>
      <c r="I98" s="39"/>
      <c r="J98" s="41"/>
      <c r="K98" s="41"/>
      <c r="L98" s="42"/>
      <c r="M98" s="42"/>
      <c r="N98" s="43"/>
      <c r="O98" s="44"/>
      <c r="P98" s="44"/>
      <c r="Q98" s="44"/>
      <c r="R98" s="44"/>
      <c r="S98" s="44"/>
    </row>
    <row r="99" spans="1:19" customFormat="1" ht="65.25" customHeight="1" x14ac:dyDescent="0.25">
      <c r="A99" s="97" t="s">
        <v>335</v>
      </c>
      <c r="B99" s="97"/>
      <c r="C99" s="98"/>
      <c r="D99" s="99"/>
      <c r="E99" s="100"/>
      <c r="F99" s="100"/>
      <c r="G99" s="101"/>
      <c r="H99" s="101"/>
      <c r="I99" s="100" t="s">
        <v>336</v>
      </c>
      <c r="J99" s="101"/>
      <c r="K99" s="101"/>
      <c r="L99" s="101"/>
      <c r="M99" s="101"/>
      <c r="N99" s="101"/>
    </row>
    <row r="100" spans="1:19" customFormat="1" ht="15.75" x14ac:dyDescent="0.25">
      <c r="A100" s="101"/>
      <c r="C100" s="102"/>
      <c r="D100" s="102"/>
      <c r="E100" s="103" t="s">
        <v>16</v>
      </c>
      <c r="F100" s="101"/>
      <c r="G100" s="101"/>
      <c r="H100" s="101"/>
      <c r="I100" s="101"/>
      <c r="J100" s="101"/>
      <c r="K100" s="101"/>
      <c r="L100" s="101"/>
      <c r="M100" s="101"/>
      <c r="N100" s="101"/>
    </row>
    <row r="101" spans="1:19" customFormat="1" ht="35.25" customHeight="1" x14ac:dyDescent="0.25">
      <c r="A101" s="104" t="s">
        <v>337</v>
      </c>
      <c r="B101" s="104"/>
      <c r="C101" s="105"/>
      <c r="D101" s="106"/>
      <c r="E101" s="100"/>
      <c r="F101" s="100"/>
      <c r="G101" s="101"/>
      <c r="H101" s="101"/>
      <c r="I101" s="100" t="s">
        <v>338</v>
      </c>
      <c r="J101" s="101"/>
      <c r="K101" s="101"/>
      <c r="L101" s="101"/>
      <c r="M101" s="101"/>
      <c r="N101" s="101"/>
    </row>
    <row r="102" spans="1:19" customFormat="1" ht="15.75" x14ac:dyDescent="0.25">
      <c r="A102" s="101"/>
      <c r="B102" s="101"/>
      <c r="C102" s="103"/>
      <c r="D102" s="102"/>
      <c r="E102" s="103" t="s">
        <v>16</v>
      </c>
      <c r="F102" s="101"/>
      <c r="G102" s="101"/>
      <c r="H102" s="101"/>
      <c r="I102" s="101"/>
      <c r="J102" s="101"/>
      <c r="K102" s="101"/>
      <c r="L102" s="101"/>
      <c r="M102" s="101"/>
      <c r="N102" s="101"/>
    </row>
    <row r="103" spans="1:19" customFormat="1" ht="15.75" x14ac:dyDescent="0.25">
      <c r="A103" s="101" t="s">
        <v>17</v>
      </c>
      <c r="B103" s="101"/>
      <c r="C103" s="102"/>
      <c r="D103" s="99"/>
      <c r="E103" s="100"/>
      <c r="F103" s="100"/>
      <c r="G103" s="101"/>
      <c r="H103" s="101"/>
      <c r="I103" s="100" t="s">
        <v>339</v>
      </c>
      <c r="J103" s="101"/>
      <c r="K103" s="101"/>
      <c r="L103" s="101"/>
      <c r="M103" s="101"/>
      <c r="N103" s="101"/>
    </row>
    <row r="104" spans="1:19" customFormat="1" ht="15.75" x14ac:dyDescent="0.25">
      <c r="A104" s="101"/>
      <c r="B104" s="101"/>
      <c r="C104" s="102"/>
      <c r="D104" s="102"/>
      <c r="E104" s="103" t="s">
        <v>16</v>
      </c>
      <c r="F104" s="101"/>
      <c r="G104" s="101"/>
      <c r="H104" s="101"/>
      <c r="I104" s="101"/>
      <c r="J104" s="101"/>
      <c r="K104" s="101"/>
      <c r="L104" s="101"/>
      <c r="M104" s="101"/>
      <c r="N104" s="101"/>
    </row>
    <row r="105" spans="1:19" s="110" customFormat="1" ht="15.75" x14ac:dyDescent="0.25">
      <c r="A105" s="107" t="s">
        <v>340</v>
      </c>
      <c r="B105" s="107"/>
      <c r="C105" s="13"/>
      <c r="D105" s="108" t="s">
        <v>341</v>
      </c>
      <c r="E105" s="108"/>
      <c r="F105" s="108"/>
      <c r="G105" s="13"/>
      <c r="H105" s="13"/>
      <c r="I105" s="109" t="s">
        <v>342</v>
      </c>
      <c r="J105" s="21"/>
      <c r="K105" s="21"/>
      <c r="L105" s="12"/>
      <c r="M105" s="12"/>
      <c r="N105" s="21"/>
      <c r="O105" s="12"/>
      <c r="P105" s="12"/>
      <c r="Q105" s="12"/>
      <c r="R105" s="12"/>
      <c r="S105" s="12"/>
    </row>
    <row r="106" spans="1:19" s="110" customFormat="1" ht="15.75" x14ac:dyDescent="0.25">
      <c r="A106" s="12"/>
      <c r="B106" s="12"/>
      <c r="C106" s="13"/>
      <c r="D106" s="111"/>
      <c r="E106" s="13" t="s">
        <v>343</v>
      </c>
      <c r="F106" s="111"/>
      <c r="G106" s="111"/>
      <c r="H106" s="13"/>
      <c r="I106" s="13"/>
      <c r="J106" s="112" t="s">
        <v>344</v>
      </c>
      <c r="K106" s="12"/>
      <c r="L106" s="12"/>
      <c r="M106" s="12"/>
      <c r="N106" s="12"/>
      <c r="O106" s="12"/>
      <c r="P106" s="12"/>
      <c r="Q106" s="12"/>
      <c r="R106" s="12"/>
      <c r="S106" s="12"/>
    </row>
  </sheetData>
  <mergeCells count="18">
    <mergeCell ref="Q9:Q10"/>
    <mergeCell ref="A105:B105"/>
    <mergeCell ref="R9:S9"/>
    <mergeCell ref="P1:S1"/>
    <mergeCell ref="C2:O2"/>
    <mergeCell ref="A99:B99"/>
    <mergeCell ref="C1:M1"/>
    <mergeCell ref="E3:L3"/>
    <mergeCell ref="A8:A10"/>
    <mergeCell ref="B8:B10"/>
    <mergeCell ref="C8:K8"/>
    <mergeCell ref="L8:M9"/>
    <mergeCell ref="C9:E9"/>
    <mergeCell ref="F9:H9"/>
    <mergeCell ref="I9:K9"/>
    <mergeCell ref="P9:P10"/>
    <mergeCell ref="N9:O9"/>
    <mergeCell ref="N8:S8"/>
  </mergeCells>
  <pageMargins left="0.39370078740157483" right="0.39370078740157483" top="3.937007874015748E-2" bottom="3.937007874015748E-2" header="0.31496062992125984" footer="0.31496062992125984"/>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МР</vt:lpstr>
      <vt:lpstr>МР!Заголовки_для_печати</vt:lpstr>
      <vt:lpstr>МР!Область_печати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Юмагулова Фирая Анасовна</dc:creator>
  <cp:lastModifiedBy>user</cp:lastModifiedBy>
  <cp:lastPrinted>2020-05-06T05:49:53Z</cp:lastPrinted>
  <dcterms:created xsi:type="dcterms:W3CDTF">2016-02-09T04:48:16Z</dcterms:created>
  <dcterms:modified xsi:type="dcterms:W3CDTF">2020-05-06T05:50:04Z</dcterms:modified>
</cp:coreProperties>
</file>