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43225F4D-6544-448B-871E-D515D8DB872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район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9" i="3" l="1"/>
  <c r="B49" i="3"/>
  <c r="C27" i="3"/>
  <c r="B27" i="3"/>
  <c r="C24" i="3"/>
  <c r="B24" i="3"/>
  <c r="D49" i="3"/>
  <c r="C56" i="3" l="1"/>
  <c r="B56" i="3"/>
  <c r="D41" i="3" l="1"/>
  <c r="C22" i="3"/>
  <c r="B22" i="3"/>
  <c r="D23" i="3" l="1"/>
  <c r="D24" i="3"/>
  <c r="D25" i="3"/>
  <c r="D26" i="3"/>
  <c r="D27" i="3"/>
  <c r="D29" i="3"/>
  <c r="D22" i="3"/>
  <c r="C42" i="3"/>
  <c r="D42" i="3"/>
  <c r="B42" i="3"/>
  <c r="D18" i="3" l="1"/>
  <c r="D16" i="3"/>
  <c r="D15" i="3"/>
  <c r="D14" i="3"/>
  <c r="D13" i="3"/>
  <c r="D12" i="3"/>
  <c r="D11" i="3"/>
  <c r="D10" i="3"/>
  <c r="D8" i="3"/>
  <c r="D7" i="3"/>
  <c r="D6" i="3"/>
  <c r="D31" i="3"/>
  <c r="D36" i="3"/>
  <c r="D35" i="3"/>
  <c r="D34" i="3"/>
  <c r="D33" i="3"/>
  <c r="D40" i="3"/>
  <c r="D39" i="3"/>
  <c r="D38" i="3"/>
  <c r="D48" i="3"/>
  <c r="D47" i="3"/>
  <c r="D46" i="3"/>
  <c r="D45" i="3"/>
  <c r="D51" i="3"/>
  <c r="D55" i="3"/>
  <c r="D54" i="3"/>
  <c r="D53" i="3"/>
  <c r="D60" i="3"/>
  <c r="D59" i="3"/>
  <c r="D57" i="3"/>
  <c r="D56" i="3" s="1"/>
  <c r="C5" i="3"/>
  <c r="B5" i="3"/>
  <c r="C44" i="3"/>
  <c r="B44" i="3"/>
  <c r="C32" i="3"/>
  <c r="B32" i="3"/>
  <c r="D32" i="3" l="1"/>
  <c r="D44" i="3"/>
  <c r="D5" i="3"/>
  <c r="C19" i="3"/>
  <c r="B19" i="3"/>
  <c r="C61" i="3"/>
  <c r="B61" i="3"/>
  <c r="D62" i="3"/>
  <c r="B37" i="3"/>
  <c r="C28" i="3"/>
  <c r="B28" i="3"/>
  <c r="C58" i="3"/>
  <c r="B58" i="3"/>
  <c r="C52" i="3"/>
  <c r="B52" i="3"/>
  <c r="C50" i="3"/>
  <c r="B50" i="3"/>
  <c r="C37" i="3"/>
  <c r="C30" i="3"/>
  <c r="B30" i="3"/>
  <c r="D28" i="3" l="1"/>
  <c r="B64" i="3"/>
  <c r="B65" i="3" s="1"/>
  <c r="C64" i="3"/>
  <c r="C65" i="3" s="1"/>
  <c r="D58" i="3"/>
  <c r="D30" i="3"/>
  <c r="D37" i="3"/>
  <c r="D61" i="3"/>
  <c r="D52" i="3"/>
  <c r="D50" i="3"/>
  <c r="D19" i="3"/>
  <c r="D64" i="3" l="1"/>
</calcChain>
</file>

<file path=xl/sharedStrings.xml><?xml version="1.0" encoding="utf-8"?>
<sst xmlns="http://schemas.openxmlformats.org/spreadsheetml/2006/main" count="67" uniqueCount="67">
  <si>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</si>
  <si>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</si>
  <si>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</si>
  <si>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</si>
  <si>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</si>
  <si>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</si>
  <si>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</si>
  <si>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</si>
  <si>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</si>
  <si>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</si>
  <si>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</si>
  <si>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</si>
  <si>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</si>
  <si>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</si>
  <si>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</si>
  <si>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</si>
  <si>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</si>
  <si>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</si>
  <si>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</si>
  <si>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</si>
  <si>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</si>
  <si>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</si>
  <si>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</si>
  <si>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</si>
  <si>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</si>
  <si>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</si>
  <si>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</si>
  <si>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</si>
  <si>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</si>
  <si>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</si>
  <si>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</si>
  <si>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</si>
  <si>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</si>
  <si>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</si>
  <si>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</si>
  <si>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</si>
  <si>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</si>
  <si>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</si>
  <si>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</si>
  <si>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</si>
  <si>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</si>
  <si>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</si>
  <si>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</si>
  <si>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</si>
  <si>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</si>
  <si>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</si>
  <si>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</si>
  <si>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</si>
  <si>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</si>
  <si>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</si>
  <si>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</si>
  <si>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</si>
  <si>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</si>
  <si>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</si>
  <si>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</si>
  <si>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</si>
  <si>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</si>
  <si>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</si>
  <si>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</si>
  <si>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0703- Дополнительное образование детей</t>
  </si>
  <si>
    <t>0105 - Судебная система</t>
  </si>
  <si>
    <t>Охрана окружающей среды</t>
  </si>
  <si>
    <t>0605 - Другие вопросы в области охраны окружающей среды</t>
  </si>
  <si>
    <t>0310 - Защита населения и территории от чрезвычайных ситуаций природного и техногенного характера, пожарная безопасность</t>
  </si>
  <si>
    <t>План на 2022 год</t>
  </si>
  <si>
    <t>Отчет за текущий период 2022 года</t>
  </si>
  <si>
    <t>Отчет об исполнении  бюджета муниципального  района Мелеузовский район Республики Башкортостан за февраль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</si>
</sst>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2" fontId="3" fillId="0" borderId="1" xfId="0" applyNumberFormat="1" applyFont="1" applyFill="1" applyBorder="1"/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5"/>
  <sheetViews>
    <sheetView tabSelected="1" topLeftCell="A57" zoomScaleNormal="100" workbookViewId="0">
      <selection activeCell="C63" sqref="C63"/>
    </sheetView>
  </sheetViews>
  <sheetFormatPr defaultColWidth="9.140625" defaultRowHeight="15" x14ac:dyDescent="0.25"/>
  <cols>
    <col min="1" max="1" width="48.7109375" style="2" customWidth="1"/>
    <col min="2" max="2" width="15.85546875" style="1" customWidth="1"/>
    <col min="3" max="3" width="17.42578125" style="1" customWidth="1"/>
    <col min="4" max="4" width="15.140625" style="1" customWidth="1"/>
    <col min="5" max="16384" width="9.140625" style="1"/>
  </cols>
  <sheetData>
    <row r="1" spans="1:4" ht="39" customHeight="1" x14ac:dyDescent="0.25">
      <c r="A1" s="19" t="s">
        <v>66</v>
      </c>
      <c r="B1" s="19"/>
      <c r="C1" s="19"/>
      <c r="D1" s="19"/>
    </row>
    <row r="2" spans="1:4" x14ac:dyDescent="0.25">
      <c r="D2" s="3" t="s">
        <v>27</v>
      </c>
    </row>
    <row r="3" spans="1:4" ht="57" x14ac:dyDescent="0.25">
      <c r="A3" s="9" t="s">
        <v>0</v>
      </c>
      <c r="B3" s="10" t="s">
        <v>64</v>
      </c>
      <c r="C3" s="10" t="s">
        <v>65</v>
      </c>
      <c r="D3" s="10" t="s">
        <v>1</v>
      </c>
    </row>
    <row r="4" spans="1:4" s="6" customFormat="1" ht="15.75" x14ac:dyDescent="0.25">
      <c r="A4" s="5" t="s">
        <v>2</v>
      </c>
      <c r="B4" s="4"/>
      <c r="C4" s="4"/>
      <c r="D4" s="16"/>
    </row>
    <row r="5" spans="1:4" s="6" customFormat="1" ht="15.75" x14ac:dyDescent="0.25">
      <c r="A5" s="5" t="s">
        <v>3</v>
      </c>
      <c r="B5" s="13">
        <f>SUM(B6:B17)</f>
        <v>714465</v>
      </c>
      <c r="C5" s="13">
        <f>SUM(C6:C17)</f>
        <v>99720.902969999981</v>
      </c>
      <c r="D5" s="17">
        <f>C5/B5*100</f>
        <v>13.957423102601243</v>
      </c>
    </row>
    <row r="6" spans="1:4" ht="15.75" x14ac:dyDescent="0.25">
      <c r="A6" s="7" t="s">
        <v>4</v>
      </c>
      <c r="B6" s="14">
        <v>445751</v>
      </c>
      <c r="C6" s="14">
        <v>55435.2166</v>
      </c>
      <c r="D6" s="16">
        <f t="shared" ref="D6:D18" si="0">C6/B6*100</f>
        <v>12.436363934124657</v>
      </c>
    </row>
    <row r="7" spans="1:4" ht="31.5" x14ac:dyDescent="0.25">
      <c r="A7" s="7" t="s">
        <v>58</v>
      </c>
      <c r="B7" s="14">
        <v>24568</v>
      </c>
      <c r="C7" s="14">
        <v>2260.748</v>
      </c>
      <c r="D7" s="16">
        <f t="shared" si="0"/>
        <v>9.2020026050146537</v>
      </c>
    </row>
    <row r="8" spans="1:4" ht="15.75" x14ac:dyDescent="0.25">
      <c r="A8" s="7" t="s">
        <v>5</v>
      </c>
      <c r="B8" s="14">
        <v>150032</v>
      </c>
      <c r="C8" s="14">
        <v>12994.42539</v>
      </c>
      <c r="D8" s="16">
        <f t="shared" si="0"/>
        <v>8.661102558120934</v>
      </c>
    </row>
    <row r="9" spans="1:4" ht="15.75" x14ac:dyDescent="0.25">
      <c r="A9" s="7" t="s">
        <v>6</v>
      </c>
      <c r="B9" s="14">
        <v>8938</v>
      </c>
      <c r="C9" s="14">
        <v>1181.73525</v>
      </c>
      <c r="D9" s="16"/>
    </row>
    <row r="10" spans="1:4" ht="15.75" x14ac:dyDescent="0.25">
      <c r="A10" s="7" t="s">
        <v>28</v>
      </c>
      <c r="B10" s="14">
        <v>2056</v>
      </c>
      <c r="C10" s="14">
        <v>6.8470000000000003E-2</v>
      </c>
      <c r="D10" s="16">
        <f t="shared" si="0"/>
        <v>3.330252918287938E-3</v>
      </c>
    </row>
    <row r="11" spans="1:4" ht="15.75" x14ac:dyDescent="0.25">
      <c r="A11" s="7" t="s">
        <v>7</v>
      </c>
      <c r="B11" s="14">
        <v>9494</v>
      </c>
      <c r="C11" s="14">
        <v>1474.26205</v>
      </c>
      <c r="D11" s="16">
        <f t="shared" si="0"/>
        <v>15.528355277017065</v>
      </c>
    </row>
    <row r="12" spans="1:4" ht="31.5" x14ac:dyDescent="0.25">
      <c r="A12" s="7" t="s">
        <v>8</v>
      </c>
      <c r="B12" s="14">
        <v>56244</v>
      </c>
      <c r="C12" s="14">
        <v>20185.10814</v>
      </c>
      <c r="D12" s="16">
        <f t="shared" si="0"/>
        <v>35.888464796244932</v>
      </c>
    </row>
    <row r="13" spans="1:4" ht="15.75" x14ac:dyDescent="0.25">
      <c r="A13" s="7" t="s">
        <v>9</v>
      </c>
      <c r="B13" s="14">
        <v>5000</v>
      </c>
      <c r="C13" s="14">
        <v>2033.57104</v>
      </c>
      <c r="D13" s="16">
        <f t="shared" si="0"/>
        <v>40.6714208</v>
      </c>
    </row>
    <row r="14" spans="1:4" ht="15.75" x14ac:dyDescent="0.25">
      <c r="A14" s="7" t="s">
        <v>29</v>
      </c>
      <c r="B14" s="14">
        <v>560</v>
      </c>
      <c r="C14" s="14">
        <v>1501.4548299999999</v>
      </c>
      <c r="D14" s="16">
        <f t="shared" si="0"/>
        <v>268.11693392857143</v>
      </c>
    </row>
    <row r="15" spans="1:4" ht="15.75" x14ac:dyDescent="0.25">
      <c r="A15" s="7" t="s">
        <v>10</v>
      </c>
      <c r="B15" s="14">
        <v>10293</v>
      </c>
      <c r="C15" s="14">
        <v>2258.7602999999999</v>
      </c>
      <c r="D15" s="16">
        <f t="shared" si="0"/>
        <v>21.94462547362285</v>
      </c>
    </row>
    <row r="16" spans="1:4" ht="15.75" x14ac:dyDescent="0.25">
      <c r="A16" s="7" t="s">
        <v>11</v>
      </c>
      <c r="B16" s="14">
        <v>1529</v>
      </c>
      <c r="C16" s="14">
        <v>395.55290000000002</v>
      </c>
      <c r="D16" s="16">
        <f t="shared" si="0"/>
        <v>25.870039241334208</v>
      </c>
    </row>
    <row r="17" spans="1:4" ht="15.75" x14ac:dyDescent="0.25">
      <c r="A17" s="7" t="s">
        <v>12</v>
      </c>
      <c r="B17" s="14">
        <v>0</v>
      </c>
      <c r="C17" s="14">
        <v>0</v>
      </c>
      <c r="D17" s="16">
        <v>0</v>
      </c>
    </row>
    <row r="18" spans="1:4" s="6" customFormat="1" ht="15.75" x14ac:dyDescent="0.25">
      <c r="A18" s="5" t="s">
        <v>13</v>
      </c>
      <c r="B18" s="14">
        <v>1270711.3325700001</v>
      </c>
      <c r="C18" s="14">
        <v>165704.82844000001</v>
      </c>
      <c r="D18" s="16">
        <f t="shared" si="0"/>
        <v>13.040320345995795</v>
      </c>
    </row>
    <row r="19" spans="1:4" s="6" customFormat="1" ht="15.75" x14ac:dyDescent="0.25">
      <c r="A19" s="5" t="s">
        <v>14</v>
      </c>
      <c r="B19" s="15">
        <f>B18+B5</f>
        <v>1985176.3325700001</v>
      </c>
      <c r="C19" s="15">
        <f>C18+C5</f>
        <v>265425.73141000001</v>
      </c>
      <c r="D19" s="17">
        <f>C19/B19*100</f>
        <v>13.370385645610689</v>
      </c>
    </row>
    <row r="20" spans="1:4" ht="15.75" x14ac:dyDescent="0.25">
      <c r="A20" s="7"/>
      <c r="B20" s="12"/>
      <c r="C20" s="12"/>
      <c r="D20" s="16"/>
    </row>
    <row r="21" spans="1:4" s="6" customFormat="1" ht="15.75" x14ac:dyDescent="0.25">
      <c r="A21" s="5" t="s">
        <v>15</v>
      </c>
      <c r="B21" s="11"/>
      <c r="C21" s="11"/>
      <c r="D21" s="16"/>
    </row>
    <row r="22" spans="1:4" s="6" customFormat="1" ht="15.75" x14ac:dyDescent="0.25">
      <c r="A22" s="5" t="s">
        <v>16</v>
      </c>
      <c r="B22" s="11">
        <f>B23+B24+B26+B27+B25</f>
        <v>133066.40000000002</v>
      </c>
      <c r="C22" s="11">
        <f>C23+C24+C26+C27+C25</f>
        <v>8767.6397400000005</v>
      </c>
      <c r="D22" s="17">
        <f t="shared" ref="D22:D29" si="1">C22/B22*100</f>
        <v>6.5889208244906294</v>
      </c>
    </row>
    <row r="23" spans="1:4" ht="63" x14ac:dyDescent="0.25">
      <c r="A23" s="7" t="s">
        <v>30</v>
      </c>
      <c r="B23" s="12">
        <v>4627</v>
      </c>
      <c r="C23" s="12">
        <v>251.82655</v>
      </c>
      <c r="D23" s="18">
        <f t="shared" si="1"/>
        <v>5.4425448454722281</v>
      </c>
    </row>
    <row r="24" spans="1:4" ht="47.25" x14ac:dyDescent="0.25">
      <c r="A24" s="7" t="s">
        <v>31</v>
      </c>
      <c r="B24" s="12">
        <f>82163+18265</f>
        <v>100428</v>
      </c>
      <c r="C24" s="12">
        <f>4989.23994+1107.32265</f>
        <v>6096.5625900000005</v>
      </c>
      <c r="D24" s="18">
        <f t="shared" si="1"/>
        <v>6.0705805054367312</v>
      </c>
    </row>
    <row r="25" spans="1:4" ht="15.75" x14ac:dyDescent="0.25">
      <c r="A25" s="7" t="s">
        <v>60</v>
      </c>
      <c r="B25" s="12">
        <v>377.7</v>
      </c>
      <c r="C25" s="12"/>
      <c r="D25" s="18">
        <f t="shared" si="1"/>
        <v>0</v>
      </c>
    </row>
    <row r="26" spans="1:4" ht="15.75" x14ac:dyDescent="0.25">
      <c r="A26" s="7" t="s">
        <v>32</v>
      </c>
      <c r="B26" s="12">
        <v>1000</v>
      </c>
      <c r="C26" s="12"/>
      <c r="D26" s="18">
        <f t="shared" si="1"/>
        <v>0</v>
      </c>
    </row>
    <row r="27" spans="1:4" ht="15.75" x14ac:dyDescent="0.25">
      <c r="A27" s="7" t="s">
        <v>33</v>
      </c>
      <c r="B27" s="12">
        <f>11262.7+15371</f>
        <v>26633.7</v>
      </c>
      <c r="C27" s="12">
        <f>1261.93156+1157.31904</f>
        <v>2419.2506000000003</v>
      </c>
      <c r="D27" s="18">
        <f t="shared" si="1"/>
        <v>9.0834191268956257</v>
      </c>
    </row>
    <row r="28" spans="1:4" s="6" customFormat="1" ht="15.75" x14ac:dyDescent="0.25">
      <c r="A28" s="5" t="s">
        <v>17</v>
      </c>
      <c r="B28" s="11">
        <f>B29</f>
        <v>2324.6999999999998</v>
      </c>
      <c r="C28" s="11">
        <f>C29</f>
        <v>581.17499999999995</v>
      </c>
      <c r="D28" s="17">
        <f t="shared" si="1"/>
        <v>25</v>
      </c>
    </row>
    <row r="29" spans="1:4" ht="31.5" x14ac:dyDescent="0.25">
      <c r="A29" s="7" t="s">
        <v>34</v>
      </c>
      <c r="B29" s="12">
        <v>2324.6999999999998</v>
      </c>
      <c r="C29" s="12">
        <v>581.17499999999995</v>
      </c>
      <c r="D29" s="17">
        <f t="shared" si="1"/>
        <v>25</v>
      </c>
    </row>
    <row r="30" spans="1:4" s="6" customFormat="1" ht="15.75" x14ac:dyDescent="0.25">
      <c r="A30" s="5" t="s">
        <v>18</v>
      </c>
      <c r="B30" s="11">
        <f>B31</f>
        <v>5225</v>
      </c>
      <c r="C30" s="11">
        <f>C31</f>
        <v>439.49362000000002</v>
      </c>
      <c r="D30" s="17">
        <f>C30/B30*100</f>
        <v>8.4113611483253603</v>
      </c>
    </row>
    <row r="31" spans="1:4" ht="63" x14ac:dyDescent="0.25">
      <c r="A31" s="7" t="s">
        <v>63</v>
      </c>
      <c r="B31" s="12">
        <v>5225</v>
      </c>
      <c r="C31" s="12">
        <v>439.49362000000002</v>
      </c>
      <c r="D31" s="16">
        <f t="shared" ref="D31:D62" si="2">C31/B31*100</f>
        <v>8.4113611483253603</v>
      </c>
    </row>
    <row r="32" spans="1:4" s="6" customFormat="1" ht="15.75" x14ac:dyDescent="0.25">
      <c r="A32" s="5" t="s">
        <v>19</v>
      </c>
      <c r="B32" s="11">
        <f>SUM(B33:B36)</f>
        <v>118250.53</v>
      </c>
      <c r="C32" s="11">
        <f>SUM(C33:C36)</f>
        <v>6449.3492100000003</v>
      </c>
      <c r="D32" s="17">
        <f>C32/B32*100</f>
        <v>5.4539706587361598</v>
      </c>
    </row>
    <row r="33" spans="1:4" ht="15.75" x14ac:dyDescent="0.25">
      <c r="A33" s="7" t="s">
        <v>35</v>
      </c>
      <c r="B33" s="12">
        <v>8755.2999999999993</v>
      </c>
      <c r="C33" s="12">
        <v>1066.008</v>
      </c>
      <c r="D33" s="16">
        <f t="shared" si="2"/>
        <v>12.175573652530469</v>
      </c>
    </row>
    <row r="34" spans="1:4" ht="15.75" x14ac:dyDescent="0.25">
      <c r="A34" s="7" t="s">
        <v>36</v>
      </c>
      <c r="B34" s="12">
        <v>11500</v>
      </c>
      <c r="C34" s="12">
        <v>866.85212000000001</v>
      </c>
      <c r="D34" s="16">
        <f t="shared" si="2"/>
        <v>7.5378445217391299</v>
      </c>
    </row>
    <row r="35" spans="1:4" ht="15.75" x14ac:dyDescent="0.25">
      <c r="A35" s="7" t="s">
        <v>37</v>
      </c>
      <c r="B35" s="12">
        <v>84358</v>
      </c>
      <c r="C35" s="12">
        <v>2858.48909</v>
      </c>
      <c r="D35" s="16">
        <f t="shared" si="2"/>
        <v>3.3885216458427179</v>
      </c>
    </row>
    <row r="36" spans="1:4" ht="31.5" x14ac:dyDescent="0.25">
      <c r="A36" s="7" t="s">
        <v>38</v>
      </c>
      <c r="B36" s="12">
        <v>13637.23</v>
      </c>
      <c r="C36" s="12">
        <v>1658</v>
      </c>
      <c r="D36" s="16">
        <f t="shared" si="2"/>
        <v>12.157894235119596</v>
      </c>
    </row>
    <row r="37" spans="1:4" s="6" customFormat="1" ht="15.75" x14ac:dyDescent="0.25">
      <c r="A37" s="5" t="s">
        <v>20</v>
      </c>
      <c r="B37" s="11">
        <f>B38+B39+B40+B41</f>
        <v>78808.964919999999</v>
      </c>
      <c r="C37" s="11">
        <f>C38+C39+C40+C41</f>
        <v>2719.51865</v>
      </c>
      <c r="D37" s="17">
        <f>C37/B37*100</f>
        <v>3.4507732118555534</v>
      </c>
    </row>
    <row r="38" spans="1:4" ht="15.75" x14ac:dyDescent="0.25">
      <c r="A38" s="7" t="s">
        <v>39</v>
      </c>
      <c r="B38" s="12">
        <v>6574.68</v>
      </c>
      <c r="C38" s="12">
        <v>121.08011</v>
      </c>
      <c r="D38" s="16">
        <f t="shared" si="2"/>
        <v>1.8416122153473631</v>
      </c>
    </row>
    <row r="39" spans="1:4" ht="15.75" x14ac:dyDescent="0.25">
      <c r="A39" s="7" t="s">
        <v>40</v>
      </c>
      <c r="B39" s="12">
        <v>11649.744919999999</v>
      </c>
      <c r="C39" s="12">
        <v>573.43853999999999</v>
      </c>
      <c r="D39" s="16">
        <f t="shared" si="2"/>
        <v>4.9223270031907278</v>
      </c>
    </row>
    <row r="40" spans="1:4" ht="15.75" x14ac:dyDescent="0.25">
      <c r="A40" s="7" t="s">
        <v>41</v>
      </c>
      <c r="B40" s="12">
        <v>52484.54</v>
      </c>
      <c r="C40" s="12"/>
      <c r="D40" s="16">
        <f t="shared" si="2"/>
        <v>0</v>
      </c>
    </row>
    <row r="41" spans="1:4" ht="31.5" x14ac:dyDescent="0.25">
      <c r="A41" s="7" t="s">
        <v>42</v>
      </c>
      <c r="B41" s="12">
        <v>8100</v>
      </c>
      <c r="C41" s="12">
        <v>2025</v>
      </c>
      <c r="D41" s="16">
        <f t="shared" si="2"/>
        <v>25</v>
      </c>
    </row>
    <row r="42" spans="1:4" s="6" customFormat="1" ht="15.75" x14ac:dyDescent="0.25">
      <c r="A42" s="5" t="s">
        <v>61</v>
      </c>
      <c r="B42" s="11">
        <f>B43</f>
        <v>2000</v>
      </c>
      <c r="C42" s="11">
        <f t="shared" ref="C42:D42" si="3">C43</f>
        <v>0</v>
      </c>
      <c r="D42" s="11">
        <f t="shared" si="3"/>
        <v>0</v>
      </c>
    </row>
    <row r="43" spans="1:4" ht="15.75" x14ac:dyDescent="0.25">
      <c r="A43" s="7" t="s">
        <v>62</v>
      </c>
      <c r="B43" s="12">
        <v>2000</v>
      </c>
      <c r="C43" s="12"/>
      <c r="D43" s="16"/>
    </row>
    <row r="44" spans="1:4" s="6" customFormat="1" ht="15.75" x14ac:dyDescent="0.25">
      <c r="A44" s="5" t="s">
        <v>21</v>
      </c>
      <c r="B44" s="11">
        <f>SUM(B45:B49)</f>
        <v>1337131.5924</v>
      </c>
      <c r="C44" s="11">
        <f>SUM(C45:C49)</f>
        <v>241490.68820999999</v>
      </c>
      <c r="D44" s="17">
        <f>C44/B44*100</f>
        <v>18.060353190560065</v>
      </c>
    </row>
    <row r="45" spans="1:4" ht="15.75" x14ac:dyDescent="0.25">
      <c r="A45" s="7" t="s">
        <v>43</v>
      </c>
      <c r="B45" s="12">
        <v>423361.5</v>
      </c>
      <c r="C45" s="12">
        <v>84990.145999999993</v>
      </c>
      <c r="D45" s="16">
        <f t="shared" si="2"/>
        <v>20.075076737020254</v>
      </c>
    </row>
    <row r="46" spans="1:4" ht="15.75" x14ac:dyDescent="0.25">
      <c r="A46" s="7" t="s">
        <v>44</v>
      </c>
      <c r="B46" s="12">
        <v>697247.76942999999</v>
      </c>
      <c r="C46" s="12">
        <v>124030.46756</v>
      </c>
      <c r="D46" s="16">
        <f t="shared" si="2"/>
        <v>17.788578608346771</v>
      </c>
    </row>
    <row r="47" spans="1:4" ht="15.75" x14ac:dyDescent="0.25">
      <c r="A47" s="7" t="s">
        <v>59</v>
      </c>
      <c r="B47" s="12">
        <v>142022.22297</v>
      </c>
      <c r="C47" s="12">
        <v>27296.715</v>
      </c>
      <c r="D47" s="16">
        <f t="shared" si="2"/>
        <v>19.220030801634479</v>
      </c>
    </row>
    <row r="48" spans="1:4" ht="31.5" x14ac:dyDescent="0.25">
      <c r="A48" s="7" t="s">
        <v>46</v>
      </c>
      <c r="B48" s="12">
        <v>33221.1</v>
      </c>
      <c r="C48" s="12">
        <v>2392.4263999999998</v>
      </c>
      <c r="D48" s="16">
        <f t="shared" si="2"/>
        <v>7.2015267405353827</v>
      </c>
    </row>
    <row r="49" spans="1:4" ht="15.75" x14ac:dyDescent="0.25">
      <c r="A49" s="8" t="s">
        <v>45</v>
      </c>
      <c r="B49" s="12">
        <f>19564+21715</f>
        <v>41279</v>
      </c>
      <c r="C49" s="12">
        <f>1401.02598+1379.90727</f>
        <v>2780.93325</v>
      </c>
      <c r="D49" s="16">
        <f t="shared" si="2"/>
        <v>6.7369201046536986</v>
      </c>
    </row>
    <row r="50" spans="1:4" s="6" customFormat="1" ht="15.75" x14ac:dyDescent="0.25">
      <c r="A50" s="5" t="s">
        <v>22</v>
      </c>
      <c r="B50" s="11">
        <f>B51</f>
        <v>100232.31757</v>
      </c>
      <c r="C50" s="11">
        <f>C51</f>
        <v>16438.560000000001</v>
      </c>
      <c r="D50" s="17">
        <f>C50/B50*100</f>
        <v>16.400458852524967</v>
      </c>
    </row>
    <row r="51" spans="1:4" ht="15.75" x14ac:dyDescent="0.25">
      <c r="A51" s="7" t="s">
        <v>47</v>
      </c>
      <c r="B51" s="12">
        <v>100232.31757</v>
      </c>
      <c r="C51" s="12">
        <v>16438.560000000001</v>
      </c>
      <c r="D51" s="16">
        <f t="shared" si="2"/>
        <v>16.400458852524967</v>
      </c>
    </row>
    <row r="52" spans="1:4" s="6" customFormat="1" ht="15.75" x14ac:dyDescent="0.25">
      <c r="A52" s="5" t="s">
        <v>56</v>
      </c>
      <c r="B52" s="11">
        <f>B53+B54+B55</f>
        <v>136855.55340999999</v>
      </c>
      <c r="C52" s="11">
        <f>C53+C54+C55</f>
        <v>8856.5765999999985</v>
      </c>
      <c r="D52" s="17">
        <f>C52/B52*100</f>
        <v>6.4714776852839435</v>
      </c>
    </row>
    <row r="53" spans="1:4" ht="15.75" x14ac:dyDescent="0.25">
      <c r="A53" s="7" t="s">
        <v>48</v>
      </c>
      <c r="B53" s="12">
        <v>2700</v>
      </c>
      <c r="C53" s="12">
        <v>414.36041</v>
      </c>
      <c r="D53" s="16">
        <f t="shared" si="2"/>
        <v>15.346681851851852</v>
      </c>
    </row>
    <row r="54" spans="1:4" ht="15.75" x14ac:dyDescent="0.25">
      <c r="A54" s="7" t="s">
        <v>49</v>
      </c>
      <c r="B54" s="12">
        <v>3798.7</v>
      </c>
      <c r="C54" s="12"/>
      <c r="D54" s="16">
        <f t="shared" si="2"/>
        <v>0</v>
      </c>
    </row>
    <row r="55" spans="1:4" ht="15.75" x14ac:dyDescent="0.25">
      <c r="A55" s="7" t="s">
        <v>50</v>
      </c>
      <c r="B55" s="12">
        <v>130356.85341</v>
      </c>
      <c r="C55" s="12">
        <v>8442.2161899999992</v>
      </c>
      <c r="D55" s="16">
        <f t="shared" si="2"/>
        <v>6.4762350188428037</v>
      </c>
    </row>
    <row r="56" spans="1:4" s="6" customFormat="1" ht="15.75" x14ac:dyDescent="0.25">
      <c r="A56" s="5" t="s">
        <v>23</v>
      </c>
      <c r="B56" s="11">
        <f>B57</f>
        <v>50196</v>
      </c>
      <c r="C56" s="11">
        <f t="shared" ref="C56:D56" si="4">C57</f>
        <v>6648.4</v>
      </c>
      <c r="D56" s="11">
        <f t="shared" si="4"/>
        <v>13.244880070125109</v>
      </c>
    </row>
    <row r="57" spans="1:4" ht="15.75" x14ac:dyDescent="0.25">
      <c r="A57" s="7" t="s">
        <v>51</v>
      </c>
      <c r="B57" s="12">
        <v>50196</v>
      </c>
      <c r="C57" s="12">
        <v>6648.4</v>
      </c>
      <c r="D57" s="16">
        <f t="shared" si="2"/>
        <v>13.244880070125109</v>
      </c>
    </row>
    <row r="58" spans="1:4" s="6" customFormat="1" ht="15.75" x14ac:dyDescent="0.25">
      <c r="A58" s="5" t="s">
        <v>24</v>
      </c>
      <c r="B58" s="11">
        <f>B59+B60</f>
        <v>4777</v>
      </c>
      <c r="C58" s="11">
        <f>C59+C60</f>
        <v>291.66665999999998</v>
      </c>
      <c r="D58" s="16">
        <f t="shared" si="2"/>
        <v>6.1056449654594935</v>
      </c>
    </row>
    <row r="59" spans="1:4" ht="15.75" x14ac:dyDescent="0.25">
      <c r="A59" s="7" t="s">
        <v>52</v>
      </c>
      <c r="B59" s="12">
        <v>3670</v>
      </c>
      <c r="C59" s="12">
        <v>291.66665999999998</v>
      </c>
      <c r="D59" s="16">
        <f t="shared" si="2"/>
        <v>7.9473204359673018</v>
      </c>
    </row>
    <row r="60" spans="1:4" ht="15.75" x14ac:dyDescent="0.25">
      <c r="A60" s="7" t="s">
        <v>53</v>
      </c>
      <c r="B60" s="12">
        <v>1107</v>
      </c>
      <c r="C60" s="12"/>
      <c r="D60" s="16">
        <f t="shared" si="2"/>
        <v>0</v>
      </c>
    </row>
    <row r="61" spans="1:4" s="6" customFormat="1" ht="31.5" x14ac:dyDescent="0.25">
      <c r="A61" s="5" t="s">
        <v>55</v>
      </c>
      <c r="B61" s="11">
        <f>B62+B63</f>
        <v>73890</v>
      </c>
      <c r="C61" s="11">
        <f>C62+C63</f>
        <v>12314</v>
      </c>
      <c r="D61" s="17">
        <f>C61/B61*100</f>
        <v>16.665313303559344</v>
      </c>
    </row>
    <row r="62" spans="1:4" s="6" customFormat="1" ht="47.25" x14ac:dyDescent="0.25">
      <c r="A62" s="7" t="s">
        <v>54</v>
      </c>
      <c r="B62" s="12">
        <v>73890</v>
      </c>
      <c r="C62" s="12">
        <v>12314</v>
      </c>
      <c r="D62" s="16">
        <f t="shared" si="2"/>
        <v>16.665313303559344</v>
      </c>
    </row>
    <row r="63" spans="1:4" s="6" customFormat="1" ht="15.75" x14ac:dyDescent="0.25">
      <c r="A63" s="7" t="s">
        <v>57</v>
      </c>
      <c r="B63" s="12"/>
      <c r="C63" s="12"/>
      <c r="D63" s="16"/>
    </row>
    <row r="64" spans="1:4" ht="15.75" x14ac:dyDescent="0.25">
      <c r="A64" s="5" t="s">
        <v>25</v>
      </c>
      <c r="B64" s="11">
        <f>B61+B58+B56+B52+B50+B44+B37+B32+B30+B28+B22+B42</f>
        <v>2042758.0583000001</v>
      </c>
      <c r="C64" s="11">
        <f>C61+C58+C56+C52+C50+C44+C37+C32+C30+C28+C22+C42</f>
        <v>304997.06769</v>
      </c>
      <c r="D64" s="17">
        <f>C64/B64*100</f>
        <v>14.930650570720108</v>
      </c>
    </row>
    <row r="65" spans="1:4" ht="15.75" x14ac:dyDescent="0.25">
      <c r="A65" s="5" t="s">
        <v>26</v>
      </c>
      <c r="B65" s="11">
        <f>B19-B64</f>
        <v>-57581.725730000064</v>
      </c>
      <c r="C65" s="11">
        <f>C19-C64</f>
        <v>-39571.336279999989</v>
      </c>
      <c r="D65" s="11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2022-03-02T10:03:44Z</dcterms:modified>
</cp:coreProperties>
</file>