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МП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  <c r="D23" i="1"/>
  <c r="F22" i="1"/>
  <c r="D22" i="1"/>
  <c r="F13" i="1"/>
  <c r="D13" i="1"/>
  <c r="F12" i="1"/>
  <c r="D12" i="1"/>
  <c r="D11" i="1"/>
  <c r="F10" i="1"/>
  <c r="D10" i="1"/>
  <c r="F6" i="1"/>
  <c r="D6" i="1"/>
  <c r="C16" i="1"/>
  <c r="E18" i="1" l="1"/>
  <c r="G18" i="1"/>
  <c r="H18" i="1"/>
  <c r="H23" i="1" l="1"/>
  <c r="G23" i="1"/>
  <c r="H22" i="1"/>
  <c r="G22" i="1"/>
  <c r="H21" i="1"/>
  <c r="G21" i="1"/>
  <c r="H20" i="1"/>
  <c r="G20" i="1"/>
  <c r="H19" i="1"/>
  <c r="G19" i="1"/>
  <c r="H15" i="1"/>
  <c r="G15" i="1"/>
  <c r="H14" i="1"/>
  <c r="G14" i="1"/>
  <c r="G13" i="1"/>
  <c r="H12" i="1"/>
  <c r="G12" i="1"/>
  <c r="H11" i="1"/>
  <c r="G11" i="1"/>
  <c r="H10" i="1"/>
  <c r="G10" i="1"/>
  <c r="H9" i="1"/>
  <c r="G9" i="1"/>
  <c r="G8" i="1"/>
  <c r="H7" i="1"/>
  <c r="G7" i="1"/>
  <c r="H6" i="1"/>
  <c r="G6" i="1"/>
  <c r="H5" i="1"/>
  <c r="G5" i="1"/>
  <c r="C25" i="1"/>
  <c r="B25" i="1"/>
  <c r="E16" i="1" l="1"/>
  <c r="E5" i="1" l="1"/>
  <c r="E23" i="1"/>
  <c r="E22" i="1"/>
  <c r="E21" i="1"/>
  <c r="E20" i="1"/>
  <c r="E19" i="1"/>
  <c r="E15" i="1"/>
  <c r="E14" i="1"/>
  <c r="E13" i="1"/>
  <c r="E12" i="1"/>
  <c r="E11" i="1"/>
  <c r="E10" i="1"/>
  <c r="E9" i="1"/>
  <c r="E8" i="1"/>
  <c r="E7" i="1"/>
  <c r="E6" i="1"/>
  <c r="D25" i="1" l="1"/>
  <c r="F25" i="1"/>
  <c r="H25" i="1" s="1"/>
  <c r="G25" i="1" l="1"/>
  <c r="E25" i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<sst xmlns="http://schemas.openxmlformats.org/spreadsheetml/2006/main" count="32" uniqueCount="32">
  <si>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</si>
  <si>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</si>
  <si>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</si>
  <si>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</si>
  <si>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</si>
  <si>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</si>
  <si>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</si>
  <si>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</si>
  <si>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</si>
  <si>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</si>
  <si>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</si>
  <si>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</si>
  <si>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</si>
  <si>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</si>
  <si>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</si>
  <si>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</si>
  <si>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</si>
  <si>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</si>
  <si>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</si>
  <si>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</si>
  <si>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</si>
  <si>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</si>
  <si>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</si>
  <si>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Муниципальная программа "Формирование современной городской среды в муниципальном районе Мелеузовский район Республики Башкортостан"</t>
  </si>
  <si>
    <t>Темп прироста к пршлому году</t>
  </si>
  <si>
    <t>Исполнено за 1 квартал 2019 года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</si>
  <si>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</si>
  <si>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2020 года в сравнении с соответствующим периодом прошлого года</t>
  </si>
  <si>
    <t>Уточненный план на 2019 год</t>
  </si>
  <si>
    <t>Уточненный план  на  2020 год</t>
  </si>
  <si>
    <t>Исполнено за 1 квартал 2020 года</t>
  </si>
  <si>
    <t>% испол-я уточненного плана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</si>
</sst>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Border="1" applyAlignment="1"/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/>
    <xf numFmtId="4" fontId="7" fillId="0" borderId="1" xfId="0" applyNumberFormat="1" applyFont="1" applyBorder="1" applyAlignment="1"/>
    <xf numFmtId="4" fontId="0" fillId="0" borderId="0" xfId="0" applyNumberFormat="1" applyAlignment="1">
      <alignment horizontal="right" vertical="top"/>
    </xf>
    <xf numFmtId="4" fontId="3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5" fontId="0" fillId="0" borderId="1" xfId="0" applyNumberFormat="1" applyFont="1" applyBorder="1" applyAlignment="1"/>
    <xf numFmtId="164" fontId="3" fillId="0" borderId="1" xfId="0" applyNumberFormat="1" applyFont="1" applyBorder="1" applyAlignment="1"/>
    <xf numFmtId="165" fontId="8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8" zoomScale="130" zoomScaleNormal="130" workbookViewId="0">
      <selection activeCell="C24" sqref="C24"/>
    </sheetView>
  </sheetViews>
  <sheetFormatPr defaultRowHeight="12.75" x14ac:dyDescent="0.2"/>
  <cols>
    <col min="1" max="1" width="53.6640625" style="4" customWidth="1"/>
    <col min="2" max="2" width="17.5" style="4" customWidth="1"/>
    <col min="3" max="3" width="15.1640625" style="4" customWidth="1"/>
    <col min="4" max="4" width="15.33203125" style="2" customWidth="1"/>
    <col min="5" max="5" width="0.1640625" style="2" hidden="1" customWidth="1"/>
    <col min="6" max="6" width="16" style="2" customWidth="1"/>
    <col min="7" max="7" width="15.5" style="5" customWidth="1"/>
    <col min="8" max="8" width="13.33203125" style="1" customWidth="1"/>
    <col min="9" max="9" width="12.1640625" style="1" bestFit="1" customWidth="1"/>
    <col min="10" max="16384" width="9.33203125" style="1"/>
  </cols>
  <sheetData>
    <row r="1" spans="1:8" x14ac:dyDescent="0.2">
      <c r="A1" s="27" t="s">
        <v>0</v>
      </c>
      <c r="B1" s="27"/>
      <c r="C1" s="27"/>
      <c r="D1" s="27"/>
      <c r="E1" s="27"/>
      <c r="F1" s="27"/>
      <c r="G1" s="27"/>
    </row>
    <row r="2" spans="1:8" ht="37.5" customHeight="1" x14ac:dyDescent="0.2">
      <c r="A2" s="27" t="s">
        <v>27</v>
      </c>
      <c r="B2" s="27"/>
      <c r="C2" s="27"/>
      <c r="D2" s="27"/>
      <c r="E2" s="27"/>
      <c r="F2" s="27"/>
      <c r="G2" s="27"/>
    </row>
    <row r="3" spans="1:8" x14ac:dyDescent="0.2">
      <c r="A3" s="4" t="s">
        <v>1</v>
      </c>
    </row>
    <row r="4" spans="1:8" ht="78" customHeight="1" x14ac:dyDescent="0.2">
      <c r="A4" s="6" t="s">
        <v>2</v>
      </c>
      <c r="B4" s="17" t="s">
        <v>28</v>
      </c>
      <c r="C4" s="17" t="s">
        <v>25</v>
      </c>
      <c r="D4" s="3" t="s">
        <v>29</v>
      </c>
      <c r="E4" s="3" t="s">
        <v>22</v>
      </c>
      <c r="F4" s="3" t="s">
        <v>30</v>
      </c>
      <c r="G4" s="3" t="s">
        <v>31</v>
      </c>
      <c r="H4" s="9" t="s">
        <v>24</v>
      </c>
    </row>
    <row r="5" spans="1:8" ht="45" x14ac:dyDescent="0.2">
      <c r="A5" s="7" t="s">
        <v>3</v>
      </c>
      <c r="B5" s="20">
        <v>1130678.665</v>
      </c>
      <c r="C5" s="20">
        <v>245083.82</v>
      </c>
      <c r="D5" s="20">
        <v>1202209.2631999999</v>
      </c>
      <c r="E5" s="20">
        <f>D5/4</f>
        <v>300552.31579999998</v>
      </c>
      <c r="F5" s="19">
        <v>249664.57211000001</v>
      </c>
      <c r="G5" s="21">
        <f>F5/D5*100</f>
        <v>20.767147596704696</v>
      </c>
      <c r="H5" s="22">
        <f>F5/C5*100</f>
        <v>101.86905529300138</v>
      </c>
    </row>
    <row r="6" spans="1:8" ht="60" x14ac:dyDescent="0.25">
      <c r="A6" s="7" t="s">
        <v>4</v>
      </c>
      <c r="B6" s="19">
        <v>27291</v>
      </c>
      <c r="C6" s="18">
        <v>4791.7</v>
      </c>
      <c r="D6" s="19">
        <f>98837-66395</f>
        <v>32442</v>
      </c>
      <c r="E6" s="18">
        <f t="shared" ref="E6:E25" si="0">D6/4</f>
        <v>8110.5</v>
      </c>
      <c r="F6" s="19">
        <f>21451.93831-17025.6</f>
        <v>4426.3383100000028</v>
      </c>
      <c r="G6" s="23">
        <f t="shared" ref="G6:G25" si="1">F6/D6*100</f>
        <v>13.643851519635049</v>
      </c>
      <c r="H6" s="24">
        <f t="shared" ref="H6:H25" si="2">F6/C6*100</f>
        <v>92.375113425297968</v>
      </c>
    </row>
    <row r="7" spans="1:8" ht="60" x14ac:dyDescent="0.25">
      <c r="A7" s="7" t="s">
        <v>5</v>
      </c>
      <c r="B7" s="11">
        <v>56876</v>
      </c>
      <c r="C7" s="10">
        <v>30399.82</v>
      </c>
      <c r="D7" s="11">
        <v>66663.100000000006</v>
      </c>
      <c r="E7" s="10">
        <f t="shared" si="0"/>
        <v>16665.775000000001</v>
      </c>
      <c r="F7" s="11">
        <v>15497.25</v>
      </c>
      <c r="G7" s="23">
        <f t="shared" si="1"/>
        <v>23.247118720851564</v>
      </c>
      <c r="H7" s="24">
        <f t="shared" si="2"/>
        <v>50.978097896632278</v>
      </c>
    </row>
    <row r="8" spans="1:8" ht="60" x14ac:dyDescent="0.25">
      <c r="A8" s="7" t="s">
        <v>6</v>
      </c>
      <c r="B8" s="11">
        <v>2200</v>
      </c>
      <c r="C8" s="10">
        <v>0</v>
      </c>
      <c r="D8" s="11">
        <v>2300</v>
      </c>
      <c r="E8" s="10">
        <f t="shared" si="0"/>
        <v>575</v>
      </c>
      <c r="F8" s="11">
        <v>0</v>
      </c>
      <c r="G8" s="23">
        <f t="shared" si="1"/>
        <v>0</v>
      </c>
      <c r="H8" s="24">
        <v>0</v>
      </c>
    </row>
    <row r="9" spans="1:8" ht="75" x14ac:dyDescent="0.25">
      <c r="A9" s="7" t="s">
        <v>7</v>
      </c>
      <c r="B9" s="11">
        <v>19962.599999999999</v>
      </c>
      <c r="C9" s="10">
        <v>3322.49</v>
      </c>
      <c r="D9" s="11">
        <v>8732.7999999999993</v>
      </c>
      <c r="E9" s="10">
        <f t="shared" si="0"/>
        <v>2183.1999999999998</v>
      </c>
      <c r="F9" s="11">
        <v>706</v>
      </c>
      <c r="G9" s="23">
        <f t="shared" si="1"/>
        <v>8.084463173323563</v>
      </c>
      <c r="H9" s="24">
        <f t="shared" si="2"/>
        <v>21.249123398415044</v>
      </c>
    </row>
    <row r="10" spans="1:8" ht="45" x14ac:dyDescent="0.25">
      <c r="A10" s="7" t="s">
        <v>8</v>
      </c>
      <c r="B10" s="11">
        <v>119292.2</v>
      </c>
      <c r="C10" s="10">
        <v>39185.43</v>
      </c>
      <c r="D10" s="11">
        <f>140720.4-10363.2</f>
        <v>130357.2</v>
      </c>
      <c r="E10" s="10">
        <f t="shared" si="0"/>
        <v>32589.3</v>
      </c>
      <c r="F10" s="11">
        <f>39612.55732-2440.8</f>
        <v>37171.757319999997</v>
      </c>
      <c r="G10" s="23">
        <f t="shared" si="1"/>
        <v>28.51530818397449</v>
      </c>
      <c r="H10" s="24">
        <f t="shared" si="2"/>
        <v>94.861169878702356</v>
      </c>
    </row>
    <row r="11" spans="1:8" ht="45" x14ac:dyDescent="0.25">
      <c r="A11" s="7" t="s">
        <v>9</v>
      </c>
      <c r="B11" s="10">
        <v>72487.3</v>
      </c>
      <c r="C11" s="10">
        <v>12819.89</v>
      </c>
      <c r="D11" s="10">
        <f>102946.4-2988.2</f>
        <v>99958.2</v>
      </c>
      <c r="E11" s="10">
        <f t="shared" si="0"/>
        <v>24989.55</v>
      </c>
      <c r="F11" s="10">
        <f>12485.36894-505.3</f>
        <v>11980.068940000001</v>
      </c>
      <c r="G11" s="23">
        <f t="shared" si="1"/>
        <v>11.985078702897813</v>
      </c>
      <c r="H11" s="24">
        <f t="shared" si="2"/>
        <v>93.449077488184386</v>
      </c>
    </row>
    <row r="12" spans="1:8" ht="90" x14ac:dyDescent="0.25">
      <c r="A12" s="7" t="s">
        <v>10</v>
      </c>
      <c r="B12" s="11">
        <v>202322.576</v>
      </c>
      <c r="C12" s="10">
        <v>5742.33</v>
      </c>
      <c r="D12" s="11">
        <f>286124.80327-117790.1557</f>
        <v>168334.64756999997</v>
      </c>
      <c r="E12" s="10">
        <f t="shared" si="0"/>
        <v>42083.661892499993</v>
      </c>
      <c r="F12" s="11">
        <f>10541.23876-2030</f>
        <v>8511.2387600000002</v>
      </c>
      <c r="G12" s="23">
        <f t="shared" si="1"/>
        <v>5.0561419665316985</v>
      </c>
      <c r="H12" s="24">
        <f t="shared" si="2"/>
        <v>148.21925525004659</v>
      </c>
    </row>
    <row r="13" spans="1:8" ht="60" x14ac:dyDescent="0.25">
      <c r="A13" s="7" t="s">
        <v>11</v>
      </c>
      <c r="B13" s="10">
        <v>72604</v>
      </c>
      <c r="C13" s="10">
        <v>419.75</v>
      </c>
      <c r="D13" s="10">
        <f>110898.37552-38270</f>
        <v>72628.375520000001</v>
      </c>
      <c r="E13" s="10">
        <f t="shared" si="0"/>
        <v>18157.09388</v>
      </c>
      <c r="F13" s="10">
        <f>3710.04321-3516.5</f>
        <v>193.54320999999982</v>
      </c>
      <c r="G13" s="23">
        <f t="shared" si="1"/>
        <v>0.26648428883928837</v>
      </c>
      <c r="H13" s="24">
        <v>0</v>
      </c>
    </row>
    <row r="14" spans="1:8" ht="75" x14ac:dyDescent="0.25">
      <c r="A14" s="7" t="s">
        <v>12</v>
      </c>
      <c r="B14" s="11">
        <v>3385</v>
      </c>
      <c r="C14" s="10">
        <v>424.45</v>
      </c>
      <c r="D14" s="11">
        <v>4738</v>
      </c>
      <c r="E14" s="10">
        <f t="shared" si="0"/>
        <v>1184.5</v>
      </c>
      <c r="F14" s="11">
        <v>507.80820999999997</v>
      </c>
      <c r="G14" s="23">
        <f t="shared" si="1"/>
        <v>10.717775643731532</v>
      </c>
      <c r="H14" s="24">
        <f t="shared" si="2"/>
        <v>119.63911179173049</v>
      </c>
    </row>
    <row r="15" spans="1:8" ht="60" x14ac:dyDescent="0.25">
      <c r="A15" s="7" t="s">
        <v>13</v>
      </c>
      <c r="B15" s="11">
        <v>770</v>
      </c>
      <c r="C15" s="10">
        <v>44.32</v>
      </c>
      <c r="D15" s="11">
        <v>780</v>
      </c>
      <c r="E15" s="10">
        <f t="shared" si="0"/>
        <v>195</v>
      </c>
      <c r="F15" s="11">
        <v>105.43</v>
      </c>
      <c r="G15" s="23">
        <f t="shared" si="1"/>
        <v>13.516666666666669</v>
      </c>
      <c r="H15" s="24">
        <f t="shared" si="2"/>
        <v>237.88357400722023</v>
      </c>
    </row>
    <row r="16" spans="1:8" ht="60" x14ac:dyDescent="0.25">
      <c r="A16" s="7" t="s">
        <v>23</v>
      </c>
      <c r="B16" s="11">
        <v>0</v>
      </c>
      <c r="C16" s="10">
        <f t="shared" ref="C6:C16" si="3">B16/4</f>
        <v>0</v>
      </c>
      <c r="D16" s="11">
        <v>0</v>
      </c>
      <c r="E16" s="10">
        <f t="shared" si="0"/>
        <v>0</v>
      </c>
      <c r="F16" s="11">
        <v>0</v>
      </c>
      <c r="G16" s="23">
        <v>0</v>
      </c>
      <c r="H16" s="24">
        <v>0</v>
      </c>
    </row>
    <row r="17" spans="1:8" ht="60" x14ac:dyDescent="0.25">
      <c r="A17" s="7" t="s">
        <v>26</v>
      </c>
      <c r="B17" s="11">
        <v>200</v>
      </c>
      <c r="C17" s="10"/>
      <c r="D17" s="11">
        <v>250</v>
      </c>
      <c r="E17" s="10"/>
      <c r="F17" s="11">
        <v>0</v>
      </c>
      <c r="G17" s="23">
        <v>0</v>
      </c>
      <c r="H17" s="24"/>
    </row>
    <row r="18" spans="1:8" ht="51" x14ac:dyDescent="0.25">
      <c r="A18" s="9" t="s">
        <v>16</v>
      </c>
      <c r="B18" s="12">
        <v>44235</v>
      </c>
      <c r="C18" s="10">
        <v>17764.13</v>
      </c>
      <c r="D18" s="12">
        <v>39598.199999999997</v>
      </c>
      <c r="E18" s="10">
        <f t="shared" si="0"/>
        <v>9899.5499999999993</v>
      </c>
      <c r="F18" s="12">
        <v>12238.34</v>
      </c>
      <c r="G18" s="23">
        <f t="shared" si="1"/>
        <v>30.906303821890894</v>
      </c>
      <c r="H18" s="24">
        <f t="shared" si="2"/>
        <v>68.89355121810074</v>
      </c>
    </row>
    <row r="19" spans="1:8" ht="38.25" x14ac:dyDescent="0.25">
      <c r="A19" s="9" t="s">
        <v>17</v>
      </c>
      <c r="B19" s="12">
        <v>60911</v>
      </c>
      <c r="C19" s="10">
        <v>10195.08</v>
      </c>
      <c r="D19" s="12">
        <v>83794.812179999994</v>
      </c>
      <c r="E19" s="10">
        <f t="shared" si="0"/>
        <v>20948.703044999998</v>
      </c>
      <c r="F19" s="12">
        <v>14949.73935</v>
      </c>
      <c r="G19" s="23">
        <f t="shared" si="1"/>
        <v>17.84088890596998</v>
      </c>
      <c r="H19" s="24">
        <f t="shared" si="2"/>
        <v>146.63680275191564</v>
      </c>
    </row>
    <row r="20" spans="1:8" ht="51" x14ac:dyDescent="0.25">
      <c r="A20" s="9" t="s">
        <v>18</v>
      </c>
      <c r="B20" s="12">
        <v>103486.734</v>
      </c>
      <c r="C20" s="10">
        <v>10108.67</v>
      </c>
      <c r="D20" s="12">
        <v>155505.36486999999</v>
      </c>
      <c r="E20" s="10">
        <f t="shared" si="0"/>
        <v>38876.341217499998</v>
      </c>
      <c r="F20" s="12">
        <v>12509.102150000001</v>
      </c>
      <c r="G20" s="23">
        <f t="shared" si="1"/>
        <v>8.0441611519045733</v>
      </c>
      <c r="H20" s="24">
        <f t="shared" si="2"/>
        <v>123.74627077548284</v>
      </c>
    </row>
    <row r="21" spans="1:8" ht="63.75" x14ac:dyDescent="0.25">
      <c r="A21" s="9" t="s">
        <v>19</v>
      </c>
      <c r="B21" s="12">
        <v>3306</v>
      </c>
      <c r="C21" s="10">
        <v>430.57</v>
      </c>
      <c r="D21" s="12">
        <v>4855</v>
      </c>
      <c r="E21" s="10">
        <f t="shared" si="0"/>
        <v>1213.75</v>
      </c>
      <c r="F21" s="12">
        <v>224.77185</v>
      </c>
      <c r="G21" s="23">
        <f t="shared" si="1"/>
        <v>4.6296982492276006</v>
      </c>
      <c r="H21" s="24">
        <f t="shared" si="2"/>
        <v>52.203323501405116</v>
      </c>
    </row>
    <row r="22" spans="1:8" ht="51" x14ac:dyDescent="0.25">
      <c r="A22" s="9" t="s">
        <v>20</v>
      </c>
      <c r="B22" s="12">
        <v>10779</v>
      </c>
      <c r="C22" s="10">
        <v>1899.58</v>
      </c>
      <c r="D22" s="12">
        <f>17106-3000</f>
        <v>14106</v>
      </c>
      <c r="E22" s="10">
        <f t="shared" si="0"/>
        <v>3526.5</v>
      </c>
      <c r="F22" s="12">
        <f>1758.72168-143.65228</f>
        <v>1615.0694000000001</v>
      </c>
      <c r="G22" s="23">
        <f t="shared" si="1"/>
        <v>11.449520771302993</v>
      </c>
      <c r="H22" s="24">
        <f t="shared" si="2"/>
        <v>85.022447067246461</v>
      </c>
    </row>
    <row r="23" spans="1:8" ht="38.25" x14ac:dyDescent="0.25">
      <c r="A23" s="9" t="s">
        <v>21</v>
      </c>
      <c r="B23" s="12">
        <v>124176.909</v>
      </c>
      <c r="C23" s="10">
        <v>19436.48</v>
      </c>
      <c r="D23" s="12">
        <f>118552.39303-248</f>
        <v>118304.39303000001</v>
      </c>
      <c r="E23" s="10">
        <f t="shared" si="0"/>
        <v>29576.098257500002</v>
      </c>
      <c r="F23" s="12">
        <f>19668.27012-108.6251</f>
        <v>19559.64502</v>
      </c>
      <c r="G23" s="23">
        <f t="shared" si="1"/>
        <v>16.533320968934774</v>
      </c>
      <c r="H23" s="24">
        <f t="shared" si="2"/>
        <v>100.63367965804508</v>
      </c>
    </row>
    <row r="24" spans="1:8" ht="15" x14ac:dyDescent="0.25">
      <c r="A24" s="7" t="s">
        <v>14</v>
      </c>
      <c r="B24" s="16"/>
      <c r="C24" s="16"/>
      <c r="D24" s="11"/>
      <c r="E24" s="10"/>
      <c r="F24" s="11"/>
      <c r="G24" s="23"/>
      <c r="H24" s="24"/>
    </row>
    <row r="25" spans="1:8" ht="15" x14ac:dyDescent="0.25">
      <c r="A25" s="8" t="s">
        <v>15</v>
      </c>
      <c r="B25" s="13">
        <f t="shared" ref="B25:C25" si="4">SUM(B5:B24)</f>
        <v>2054963.9839999999</v>
      </c>
      <c r="C25" s="13">
        <f t="shared" si="4"/>
        <v>402068.51000000007</v>
      </c>
      <c r="D25" s="13">
        <f>SUM(D5:D24)</f>
        <v>2205557.3563699997</v>
      </c>
      <c r="E25" s="14">
        <f t="shared" si="0"/>
        <v>551389.33909249993</v>
      </c>
      <c r="F25" s="13">
        <f>SUM(F5:F24)</f>
        <v>389860.67462999991</v>
      </c>
      <c r="G25" s="25">
        <f t="shared" si="1"/>
        <v>17.676288195544785</v>
      </c>
      <c r="H25" s="26">
        <f t="shared" si="2"/>
        <v>96.963742480106148</v>
      </c>
    </row>
    <row r="29" spans="1:8" x14ac:dyDescent="0.2">
      <c r="D29" s="15"/>
      <c r="F29" s="15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2020-08-14T05:38:23Z</dcterms:modified>
</cp:coreProperties>
</file>